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0" yWindow="255" windowWidth="17985" windowHeight="11760" tabRatio="756"/>
  </bookViews>
  <sheets>
    <sheet name="Athletes" sheetId="1" r:id="rId1"/>
    <sheet name="Track" sheetId="54" r:id="rId2"/>
    <sheet name="Field (Distance)" sheetId="91" r:id="rId3"/>
    <sheet name="Field (Height)" sheetId="93" r:id="rId4"/>
  </sheets>
  <definedNames>
    <definedName name="Athletes">Athletes!$A$1:$G$177</definedName>
    <definedName name="_xlnm.Print_Area" localSheetId="0">Athletes!$A:$G</definedName>
    <definedName name="_xlnm.Print_Area" localSheetId="2">'Field (Distance)'!$B:$G</definedName>
    <definedName name="_xlnm.Print_Area" localSheetId="3">'Field (Height)'!$B:$G</definedName>
    <definedName name="_xlnm.Print_Titles" localSheetId="0">Athletes!$1:$1</definedName>
  </definedNames>
  <calcPr calcId="125725" fullCalcOnLoad="1"/>
</workbook>
</file>

<file path=xl/calcChain.xml><?xml version="1.0" encoding="utf-8"?>
<calcChain xmlns="http://schemas.openxmlformats.org/spreadsheetml/2006/main">
  <c r="F229" i="54"/>
  <c r="E229"/>
  <c r="D229"/>
  <c r="F228"/>
  <c r="E228"/>
  <c r="D228"/>
  <c r="F227"/>
  <c r="E227"/>
  <c r="D227"/>
  <c r="F226"/>
  <c r="E226"/>
  <c r="D226"/>
  <c r="F225"/>
  <c r="E225"/>
  <c r="D225"/>
  <c r="F224"/>
  <c r="E224"/>
  <c r="D224"/>
  <c r="F223"/>
  <c r="E223"/>
  <c r="D223"/>
  <c r="F222"/>
  <c r="E222"/>
  <c r="D222"/>
  <c r="F221"/>
  <c r="E221"/>
  <c r="D221"/>
  <c r="F220"/>
  <c r="E220"/>
  <c r="D220"/>
  <c r="F219"/>
  <c r="E219"/>
  <c r="D219"/>
  <c r="F218"/>
  <c r="E218"/>
  <c r="D218"/>
  <c r="F217"/>
  <c r="E217"/>
  <c r="D217"/>
  <c r="F216"/>
  <c r="E216"/>
  <c r="D216"/>
  <c r="F215"/>
  <c r="E215"/>
  <c r="D215"/>
  <c r="F214"/>
  <c r="E214"/>
  <c r="D214"/>
  <c r="F213"/>
  <c r="E213"/>
  <c r="D213"/>
  <c r="F212"/>
  <c r="E212"/>
  <c r="D212"/>
  <c r="F211"/>
  <c r="E211"/>
  <c r="D211"/>
  <c r="F210"/>
  <c r="E210"/>
  <c r="D210"/>
  <c r="F209"/>
  <c r="E209"/>
  <c r="D209"/>
  <c r="F208"/>
  <c r="E208"/>
  <c r="D208"/>
  <c r="F207"/>
  <c r="E207"/>
  <c r="D207"/>
  <c r="F206"/>
  <c r="E206"/>
  <c r="D206"/>
  <c r="F205"/>
  <c r="E205"/>
  <c r="D205"/>
  <c r="F204"/>
  <c r="E204"/>
  <c r="D204"/>
  <c r="F203"/>
  <c r="E203"/>
  <c r="D203"/>
  <c r="F202"/>
  <c r="E202"/>
  <c r="D202"/>
  <c r="F201"/>
  <c r="E201"/>
  <c r="D201"/>
  <c r="F200"/>
  <c r="E200"/>
  <c r="D200"/>
  <c r="F199"/>
  <c r="E199"/>
  <c r="D199"/>
  <c r="F198"/>
  <c r="E198"/>
  <c r="D198"/>
  <c r="F197"/>
  <c r="E197"/>
  <c r="D197"/>
  <c r="F196"/>
  <c r="E196"/>
  <c r="D196"/>
  <c r="F195"/>
  <c r="E195"/>
  <c r="D195"/>
  <c r="F194"/>
  <c r="E194"/>
  <c r="D194"/>
  <c r="F193"/>
  <c r="E193"/>
  <c r="D193"/>
  <c r="F192"/>
  <c r="E192"/>
  <c r="D192"/>
  <c r="F191"/>
  <c r="E191"/>
  <c r="D191"/>
  <c r="F190"/>
  <c r="E190"/>
  <c r="D190"/>
  <c r="F189"/>
  <c r="E189"/>
  <c r="D189"/>
  <c r="F188"/>
  <c r="E188"/>
  <c r="D188"/>
  <c r="F187"/>
  <c r="E187"/>
  <c r="D187"/>
  <c r="F186"/>
  <c r="E186"/>
  <c r="D186"/>
  <c r="F185"/>
  <c r="E185"/>
  <c r="D185"/>
  <c r="F184"/>
  <c r="E184"/>
  <c r="D184"/>
  <c r="F183"/>
  <c r="E183"/>
  <c r="D183"/>
  <c r="D182"/>
  <c r="E181"/>
  <c r="D181"/>
  <c r="D180"/>
  <c r="B180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D172"/>
  <c r="E171"/>
  <c r="D171"/>
  <c r="B171"/>
  <c r="B172" s="1"/>
  <c r="E163"/>
  <c r="D163"/>
  <c r="D162"/>
  <c r="E161"/>
  <c r="D161"/>
  <c r="D160"/>
  <c r="D159"/>
  <c r="B159"/>
  <c r="B160" s="1"/>
  <c r="B161" s="1"/>
  <c r="B162" s="1"/>
  <c r="B163" s="1"/>
  <c r="E151"/>
  <c r="D151"/>
  <c r="E150"/>
  <c r="D150"/>
  <c r="E149"/>
  <c r="D149"/>
  <c r="E148"/>
  <c r="D148"/>
  <c r="E147"/>
  <c r="D147"/>
  <c r="B147"/>
  <c r="B148" s="1"/>
  <c r="B149" s="1"/>
  <c r="B150" s="1"/>
  <c r="B151" s="1"/>
  <c r="E139"/>
  <c r="D139"/>
  <c r="E138"/>
  <c r="D138"/>
  <c r="E137"/>
  <c r="D137"/>
  <c r="B137"/>
  <c r="B138" s="1"/>
  <c r="B139" s="1"/>
  <c r="E129"/>
  <c r="D129"/>
  <c r="E128"/>
  <c r="D128"/>
  <c r="E127"/>
  <c r="D127"/>
  <c r="E126"/>
  <c r="D126"/>
  <c r="E125"/>
  <c r="D125"/>
  <c r="E124"/>
  <c r="D124"/>
  <c r="E123"/>
  <c r="D123"/>
  <c r="E122"/>
  <c r="D122"/>
  <c r="B122"/>
  <c r="B123" s="1"/>
  <c r="B124" s="1"/>
  <c r="B125" s="1"/>
  <c r="B126" s="1"/>
  <c r="B127" s="1"/>
  <c r="B128" s="1"/>
  <c r="B129" s="1"/>
  <c r="E114"/>
  <c r="D114"/>
  <c r="B114"/>
  <c r="E106"/>
  <c r="D106"/>
  <c r="E105"/>
  <c r="D105"/>
  <c r="B105"/>
  <c r="B106" s="1"/>
  <c r="R476" i="91"/>
  <c r="S476"/>
  <c r="T476"/>
  <c r="U476"/>
  <c r="M476"/>
  <c r="A427"/>
  <c r="A428"/>
  <c r="G476"/>
  <c r="C476"/>
  <c r="F476"/>
  <c r="E476"/>
  <c r="D476"/>
  <c r="A476"/>
  <c r="R475"/>
  <c r="S475"/>
  <c r="T475"/>
  <c r="U475"/>
  <c r="M475"/>
  <c r="G475"/>
  <c r="C475"/>
  <c r="F475"/>
  <c r="E475"/>
  <c r="D475"/>
  <c r="A475"/>
  <c r="R474"/>
  <c r="S474"/>
  <c r="T474"/>
  <c r="U474"/>
  <c r="M474"/>
  <c r="G474"/>
  <c r="C474"/>
  <c r="F474"/>
  <c r="E474"/>
  <c r="D474"/>
  <c r="A474"/>
  <c r="R473"/>
  <c r="S473"/>
  <c r="T473"/>
  <c r="U473"/>
  <c r="M473"/>
  <c r="G473"/>
  <c r="C473"/>
  <c r="F473"/>
  <c r="E473"/>
  <c r="D473"/>
  <c r="A473"/>
  <c r="R472"/>
  <c r="S472"/>
  <c r="T472"/>
  <c r="U472"/>
  <c r="M472"/>
  <c r="G472"/>
  <c r="C472"/>
  <c r="F472"/>
  <c r="E472"/>
  <c r="D472"/>
  <c r="A472"/>
  <c r="R471"/>
  <c r="S471"/>
  <c r="T471"/>
  <c r="U471"/>
  <c r="M471"/>
  <c r="G471"/>
  <c r="C471"/>
  <c r="F471"/>
  <c r="E471"/>
  <c r="D471"/>
  <c r="A471"/>
  <c r="R470"/>
  <c r="S470"/>
  <c r="T470"/>
  <c r="U470"/>
  <c r="M470"/>
  <c r="G470"/>
  <c r="C470"/>
  <c r="F470"/>
  <c r="E470"/>
  <c r="D470"/>
  <c r="A470"/>
  <c r="R469"/>
  <c r="S469"/>
  <c r="T469"/>
  <c r="U469"/>
  <c r="M469"/>
  <c r="G469"/>
  <c r="C469"/>
  <c r="F469"/>
  <c r="E469"/>
  <c r="D469"/>
  <c r="A469"/>
  <c r="R468"/>
  <c r="S468"/>
  <c r="T468"/>
  <c r="U468"/>
  <c r="M468"/>
  <c r="G468"/>
  <c r="C468"/>
  <c r="F468"/>
  <c r="E468"/>
  <c r="D468"/>
  <c r="A468"/>
  <c r="R467"/>
  <c r="S467"/>
  <c r="T467"/>
  <c r="U467"/>
  <c r="M467"/>
  <c r="G467"/>
  <c r="C467"/>
  <c r="F467"/>
  <c r="E467"/>
  <c r="D467"/>
  <c r="A467"/>
  <c r="R466"/>
  <c r="S466"/>
  <c r="T466"/>
  <c r="U466"/>
  <c r="M466"/>
  <c r="G466"/>
  <c r="C466"/>
  <c r="F466"/>
  <c r="E466"/>
  <c r="D466"/>
  <c r="A466"/>
  <c r="R465"/>
  <c r="S465"/>
  <c r="T465"/>
  <c r="U465"/>
  <c r="M465"/>
  <c r="G465"/>
  <c r="C465"/>
  <c r="F465"/>
  <c r="E465"/>
  <c r="D465"/>
  <c r="A465"/>
  <c r="R464"/>
  <c r="S464"/>
  <c r="T464"/>
  <c r="U464"/>
  <c r="M464"/>
  <c r="G464"/>
  <c r="C464"/>
  <c r="F464"/>
  <c r="E464"/>
  <c r="D464"/>
  <c r="A464"/>
  <c r="R463"/>
  <c r="S463"/>
  <c r="T463"/>
  <c r="U463"/>
  <c r="M463"/>
  <c r="G463"/>
  <c r="C463"/>
  <c r="F463"/>
  <c r="E463"/>
  <c r="D463"/>
  <c r="A463"/>
  <c r="R462"/>
  <c r="S462"/>
  <c r="T462"/>
  <c r="U462"/>
  <c r="M462"/>
  <c r="G462"/>
  <c r="C462"/>
  <c r="F462"/>
  <c r="E462"/>
  <c r="D462"/>
  <c r="A462"/>
  <c r="R461"/>
  <c r="S461"/>
  <c r="T461"/>
  <c r="U461"/>
  <c r="M461"/>
  <c r="G461"/>
  <c r="C461"/>
  <c r="F461"/>
  <c r="E461"/>
  <c r="D461"/>
  <c r="A461"/>
  <c r="R460"/>
  <c r="S460"/>
  <c r="T460"/>
  <c r="U460"/>
  <c r="M460"/>
  <c r="G460"/>
  <c r="C460"/>
  <c r="F460"/>
  <c r="E460"/>
  <c r="D460"/>
  <c r="A460"/>
  <c r="R459"/>
  <c r="S459"/>
  <c r="T459"/>
  <c r="U459"/>
  <c r="M459"/>
  <c r="G459"/>
  <c r="C459"/>
  <c r="F459"/>
  <c r="E459"/>
  <c r="D459"/>
  <c r="A459"/>
  <c r="R458"/>
  <c r="S458"/>
  <c r="T458"/>
  <c r="U458"/>
  <c r="M458"/>
  <c r="G458"/>
  <c r="C458"/>
  <c r="F458"/>
  <c r="E458"/>
  <c r="D458"/>
  <c r="A458"/>
  <c r="R457"/>
  <c r="S457"/>
  <c r="T457"/>
  <c r="U457"/>
  <c r="M457"/>
  <c r="G457"/>
  <c r="C457"/>
  <c r="F457"/>
  <c r="E457"/>
  <c r="D457"/>
  <c r="A457"/>
  <c r="R456"/>
  <c r="S456"/>
  <c r="T456"/>
  <c r="U456"/>
  <c r="M456"/>
  <c r="G456"/>
  <c r="C456"/>
  <c r="F456"/>
  <c r="E456"/>
  <c r="D456"/>
  <c r="A456"/>
  <c r="R455"/>
  <c r="S455"/>
  <c r="T455"/>
  <c r="U455"/>
  <c r="M455"/>
  <c r="G455"/>
  <c r="C455"/>
  <c r="F455"/>
  <c r="E455"/>
  <c r="D455"/>
  <c r="A455"/>
  <c r="R454"/>
  <c r="S454"/>
  <c r="T454"/>
  <c r="U454"/>
  <c r="M454"/>
  <c r="G454"/>
  <c r="C454"/>
  <c r="F454"/>
  <c r="E454"/>
  <c r="D454"/>
  <c r="A454"/>
  <c r="R453"/>
  <c r="S453"/>
  <c r="T453"/>
  <c r="U453"/>
  <c r="M453"/>
  <c r="G453"/>
  <c r="C453"/>
  <c r="F453"/>
  <c r="E453"/>
  <c r="D453"/>
  <c r="A453"/>
  <c r="R452"/>
  <c r="S452"/>
  <c r="T452"/>
  <c r="U452"/>
  <c r="M452"/>
  <c r="G452"/>
  <c r="C452"/>
  <c r="F452"/>
  <c r="E452"/>
  <c r="D452"/>
  <c r="A452"/>
  <c r="R451"/>
  <c r="S451"/>
  <c r="T451"/>
  <c r="U451"/>
  <c r="M451"/>
  <c r="G451"/>
  <c r="C451"/>
  <c r="F451"/>
  <c r="E451"/>
  <c r="D451"/>
  <c r="A451"/>
  <c r="R450"/>
  <c r="S450"/>
  <c r="T450"/>
  <c r="U450"/>
  <c r="M450"/>
  <c r="G450"/>
  <c r="C450"/>
  <c r="F450"/>
  <c r="E450"/>
  <c r="D450"/>
  <c r="A450"/>
  <c r="R449"/>
  <c r="S449"/>
  <c r="T449"/>
  <c r="U449"/>
  <c r="M449"/>
  <c r="G449"/>
  <c r="C449"/>
  <c r="F449"/>
  <c r="E449"/>
  <c r="D449"/>
  <c r="A449"/>
  <c r="R448"/>
  <c r="S448"/>
  <c r="T448"/>
  <c r="U448"/>
  <c r="M448"/>
  <c r="G448"/>
  <c r="C448"/>
  <c r="F448"/>
  <c r="E448"/>
  <c r="D448"/>
  <c r="A448"/>
  <c r="R447"/>
  <c r="S447"/>
  <c r="T447"/>
  <c r="U447"/>
  <c r="M447"/>
  <c r="G447"/>
  <c r="C447"/>
  <c r="F447"/>
  <c r="E447"/>
  <c r="D447"/>
  <c r="A447"/>
  <c r="R446"/>
  <c r="S446"/>
  <c r="T446"/>
  <c r="U446"/>
  <c r="M446"/>
  <c r="G446"/>
  <c r="C446"/>
  <c r="F446"/>
  <c r="E446"/>
  <c r="D446"/>
  <c r="A446"/>
  <c r="R445"/>
  <c r="S445"/>
  <c r="T445"/>
  <c r="U445"/>
  <c r="M445"/>
  <c r="G445"/>
  <c r="C445"/>
  <c r="F445"/>
  <c r="E445"/>
  <c r="D445"/>
  <c r="A445"/>
  <c r="R444"/>
  <c r="S444"/>
  <c r="T444"/>
  <c r="U444"/>
  <c r="M444"/>
  <c r="G444"/>
  <c r="C444"/>
  <c r="F444"/>
  <c r="E444"/>
  <c r="D444"/>
  <c r="A444"/>
  <c r="R443"/>
  <c r="S443"/>
  <c r="T443"/>
  <c r="U443"/>
  <c r="M443"/>
  <c r="G443"/>
  <c r="C443"/>
  <c r="F443"/>
  <c r="E443"/>
  <c r="D443"/>
  <c r="A443"/>
  <c r="R442"/>
  <c r="S442"/>
  <c r="T442"/>
  <c r="U442"/>
  <c r="M442"/>
  <c r="G442"/>
  <c r="C442"/>
  <c r="F442"/>
  <c r="E442"/>
  <c r="D442"/>
  <c r="A442"/>
  <c r="R441"/>
  <c r="S441"/>
  <c r="T441"/>
  <c r="U441"/>
  <c r="M441"/>
  <c r="G441"/>
  <c r="C441"/>
  <c r="F441"/>
  <c r="E441"/>
  <c r="D441"/>
  <c r="A441"/>
  <c r="R440"/>
  <c r="S440"/>
  <c r="T440"/>
  <c r="U440"/>
  <c r="M440"/>
  <c r="G440"/>
  <c r="C440"/>
  <c r="F440"/>
  <c r="E440"/>
  <c r="D440"/>
  <c r="A440"/>
  <c r="R439"/>
  <c r="S439"/>
  <c r="T439"/>
  <c r="U439"/>
  <c r="M439"/>
  <c r="G439"/>
  <c r="C439"/>
  <c r="F439"/>
  <c r="E439"/>
  <c r="D439"/>
  <c r="A439"/>
  <c r="R438"/>
  <c r="S438"/>
  <c r="T438"/>
  <c r="U438"/>
  <c r="M438"/>
  <c r="G438"/>
  <c r="C438"/>
  <c r="F438"/>
  <c r="E438"/>
  <c r="D438"/>
  <c r="A438"/>
  <c r="R437"/>
  <c r="S437"/>
  <c r="T437"/>
  <c r="U437"/>
  <c r="M437"/>
  <c r="G437"/>
  <c r="C437"/>
  <c r="F437"/>
  <c r="E437"/>
  <c r="D437"/>
  <c r="A437"/>
  <c r="R436"/>
  <c r="S436"/>
  <c r="T436"/>
  <c r="U436"/>
  <c r="M436"/>
  <c r="G436"/>
  <c r="C436"/>
  <c r="F436"/>
  <c r="E436"/>
  <c r="D436"/>
  <c r="A436"/>
  <c r="R435"/>
  <c r="S435"/>
  <c r="T435"/>
  <c r="U435"/>
  <c r="M435"/>
  <c r="G435"/>
  <c r="C435"/>
  <c r="F435"/>
  <c r="E435"/>
  <c r="D435"/>
  <c r="A435"/>
  <c r="R434"/>
  <c r="S434"/>
  <c r="T434"/>
  <c r="U434"/>
  <c r="M434"/>
  <c r="G434"/>
  <c r="C434"/>
  <c r="F434"/>
  <c r="E434"/>
  <c r="D434"/>
  <c r="A434"/>
  <c r="R433"/>
  <c r="S433"/>
  <c r="T433"/>
  <c r="U433"/>
  <c r="M433"/>
  <c r="G433"/>
  <c r="C433"/>
  <c r="F433"/>
  <c r="E433"/>
  <c r="D433"/>
  <c r="A433"/>
  <c r="R432"/>
  <c r="S432"/>
  <c r="T432"/>
  <c r="U432"/>
  <c r="M432"/>
  <c r="G432"/>
  <c r="C432"/>
  <c r="F432"/>
  <c r="E432"/>
  <c r="D432"/>
  <c r="A432"/>
  <c r="R431"/>
  <c r="S431"/>
  <c r="T431"/>
  <c r="U431"/>
  <c r="M431"/>
  <c r="G431"/>
  <c r="C431"/>
  <c r="F431"/>
  <c r="E431"/>
  <c r="D431"/>
  <c r="A431"/>
  <c r="R430"/>
  <c r="S430"/>
  <c r="T430"/>
  <c r="U430"/>
  <c r="M430"/>
  <c r="G430"/>
  <c r="C430"/>
  <c r="F430"/>
  <c r="E430"/>
  <c r="D430"/>
  <c r="A430"/>
  <c r="R429"/>
  <c r="S429"/>
  <c r="T429"/>
  <c r="U429"/>
  <c r="R427"/>
  <c r="S427"/>
  <c r="T427"/>
  <c r="U427"/>
  <c r="R428"/>
  <c r="S428"/>
  <c r="T428"/>
  <c r="U428"/>
  <c r="A429"/>
  <c r="B427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A418"/>
  <c r="R419"/>
  <c r="S419"/>
  <c r="T419"/>
  <c r="U419"/>
  <c r="A419"/>
  <c r="R418"/>
  <c r="S418"/>
  <c r="T418"/>
  <c r="U418"/>
  <c r="B418"/>
  <c r="B419" s="1"/>
  <c r="A406"/>
  <c r="A407"/>
  <c r="A408"/>
  <c r="A409"/>
  <c r="R410"/>
  <c r="S410"/>
  <c r="T410"/>
  <c r="U410"/>
  <c r="A410"/>
  <c r="R406"/>
  <c r="S406"/>
  <c r="T406"/>
  <c r="U406"/>
  <c r="R407"/>
  <c r="S407"/>
  <c r="T407"/>
  <c r="U407"/>
  <c r="R408"/>
  <c r="S408"/>
  <c r="T408"/>
  <c r="U408"/>
  <c r="R409"/>
  <c r="S409"/>
  <c r="T409"/>
  <c r="U409"/>
  <c r="B406"/>
  <c r="B407" s="1"/>
  <c r="A394"/>
  <c r="A395"/>
  <c r="A396"/>
  <c r="A397"/>
  <c r="R398"/>
  <c r="S398"/>
  <c r="T398"/>
  <c r="U398"/>
  <c r="A398"/>
  <c r="R394"/>
  <c r="S394"/>
  <c r="T394"/>
  <c r="U394"/>
  <c r="R395"/>
  <c r="S395"/>
  <c r="T395"/>
  <c r="U395"/>
  <c r="R396"/>
  <c r="S396"/>
  <c r="T396"/>
  <c r="U396"/>
  <c r="R397"/>
  <c r="S397"/>
  <c r="T397"/>
  <c r="U397"/>
  <c r="B394"/>
  <c r="B395" s="1"/>
  <c r="A384"/>
  <c r="A385"/>
  <c r="R386"/>
  <c r="S386"/>
  <c r="T386"/>
  <c r="U386"/>
  <c r="A386"/>
  <c r="R384"/>
  <c r="S384"/>
  <c r="T384"/>
  <c r="U384"/>
  <c r="R385"/>
  <c r="S385"/>
  <c r="T385"/>
  <c r="U385"/>
  <c r="B384"/>
  <c r="B385" s="1"/>
  <c r="A369"/>
  <c r="A370"/>
  <c r="A371"/>
  <c r="A372"/>
  <c r="A373"/>
  <c r="A374"/>
  <c r="A375"/>
  <c r="R376"/>
  <c r="S376"/>
  <c r="T376"/>
  <c r="U376"/>
  <c r="A376"/>
  <c r="R369"/>
  <c r="S369"/>
  <c r="T369"/>
  <c r="U369"/>
  <c r="R370"/>
  <c r="S370"/>
  <c r="T370"/>
  <c r="U370"/>
  <c r="R371"/>
  <c r="S371"/>
  <c r="T371"/>
  <c r="U371"/>
  <c r="R372"/>
  <c r="S372"/>
  <c r="T372"/>
  <c r="U372"/>
  <c r="R373"/>
  <c r="S373"/>
  <c r="T373"/>
  <c r="U373"/>
  <c r="R374"/>
  <c r="S374"/>
  <c r="T374"/>
  <c r="U374"/>
  <c r="R375"/>
  <c r="S375"/>
  <c r="T375"/>
  <c r="U375"/>
  <c r="B369"/>
  <c r="B370" s="1"/>
  <c r="A361"/>
  <c r="R361"/>
  <c r="S361"/>
  <c r="T361"/>
  <c r="U361"/>
  <c r="B361"/>
  <c r="A352"/>
  <c r="R353"/>
  <c r="S353"/>
  <c r="T353"/>
  <c r="U353"/>
  <c r="A353"/>
  <c r="R352"/>
  <c r="S352"/>
  <c r="T352"/>
  <c r="U352"/>
  <c r="B352"/>
  <c r="B353" s="1"/>
  <c r="R229" i="93"/>
  <c r="S229"/>
  <c r="T229"/>
  <c r="U229"/>
  <c r="M229"/>
  <c r="A180"/>
  <c r="A181"/>
  <c r="G229"/>
  <c r="C229"/>
  <c r="F229"/>
  <c r="E229"/>
  <c r="D229"/>
  <c r="A229"/>
  <c r="R228"/>
  <c r="S228"/>
  <c r="T228"/>
  <c r="U228"/>
  <c r="M228"/>
  <c r="G228"/>
  <c r="C228"/>
  <c r="F228"/>
  <c r="E228"/>
  <c r="D228"/>
  <c r="A228"/>
  <c r="R227"/>
  <c r="S227"/>
  <c r="T227"/>
  <c r="U227"/>
  <c r="M227"/>
  <c r="G227"/>
  <c r="C227"/>
  <c r="F227"/>
  <c r="E227"/>
  <c r="D227"/>
  <c r="A227"/>
  <c r="R226"/>
  <c r="S226"/>
  <c r="T226"/>
  <c r="U226"/>
  <c r="M226"/>
  <c r="G226"/>
  <c r="C226"/>
  <c r="F226"/>
  <c r="E226"/>
  <c r="D226"/>
  <c r="A226"/>
  <c r="R225"/>
  <c r="S225"/>
  <c r="T225"/>
  <c r="U225"/>
  <c r="M225"/>
  <c r="G225"/>
  <c r="C225"/>
  <c r="F225"/>
  <c r="E225"/>
  <c r="D225"/>
  <c r="A225"/>
  <c r="R224"/>
  <c r="S224"/>
  <c r="T224"/>
  <c r="U224"/>
  <c r="M224"/>
  <c r="G224"/>
  <c r="C224"/>
  <c r="F224"/>
  <c r="E224"/>
  <c r="D224"/>
  <c r="A224"/>
  <c r="R223"/>
  <c r="S223"/>
  <c r="T223"/>
  <c r="U223"/>
  <c r="M223"/>
  <c r="G223"/>
  <c r="C223"/>
  <c r="F223"/>
  <c r="E223"/>
  <c r="D223"/>
  <c r="A223"/>
  <c r="R222"/>
  <c r="S222"/>
  <c r="T222"/>
  <c r="U222"/>
  <c r="M222"/>
  <c r="G222"/>
  <c r="C222"/>
  <c r="F222"/>
  <c r="E222"/>
  <c r="D222"/>
  <c r="A222"/>
  <c r="R221"/>
  <c r="S221"/>
  <c r="T221"/>
  <c r="U221"/>
  <c r="M221"/>
  <c r="G221"/>
  <c r="C221"/>
  <c r="F221"/>
  <c r="E221"/>
  <c r="D221"/>
  <c r="A221"/>
  <c r="R220"/>
  <c r="S220"/>
  <c r="T220"/>
  <c r="U220"/>
  <c r="M220"/>
  <c r="G220"/>
  <c r="C220"/>
  <c r="F220"/>
  <c r="E220"/>
  <c r="D220"/>
  <c r="A220"/>
  <c r="R219"/>
  <c r="S219"/>
  <c r="T219"/>
  <c r="U219"/>
  <c r="M219"/>
  <c r="G219"/>
  <c r="C219"/>
  <c r="F219"/>
  <c r="E219"/>
  <c r="D219"/>
  <c r="A219"/>
  <c r="R218"/>
  <c r="S218"/>
  <c r="T218"/>
  <c r="U218"/>
  <c r="M218"/>
  <c r="G218"/>
  <c r="C218"/>
  <c r="F218"/>
  <c r="E218"/>
  <c r="D218"/>
  <c r="A218"/>
  <c r="R217"/>
  <c r="S217"/>
  <c r="T217"/>
  <c r="U217"/>
  <c r="M217"/>
  <c r="G217"/>
  <c r="C217"/>
  <c r="F217"/>
  <c r="E217"/>
  <c r="D217"/>
  <c r="A217"/>
  <c r="R216"/>
  <c r="S216"/>
  <c r="T216"/>
  <c r="U216"/>
  <c r="M216"/>
  <c r="G216"/>
  <c r="C216"/>
  <c r="F216"/>
  <c r="E216"/>
  <c r="D216"/>
  <c r="A216"/>
  <c r="R215"/>
  <c r="S215"/>
  <c r="T215"/>
  <c r="U215"/>
  <c r="M215"/>
  <c r="G215"/>
  <c r="C215"/>
  <c r="F215"/>
  <c r="E215"/>
  <c r="D215"/>
  <c r="A215"/>
  <c r="R214"/>
  <c r="S214"/>
  <c r="T214"/>
  <c r="U214"/>
  <c r="M214"/>
  <c r="G214"/>
  <c r="C214"/>
  <c r="F214"/>
  <c r="E214"/>
  <c r="D214"/>
  <c r="A214"/>
  <c r="R213"/>
  <c r="S213"/>
  <c r="T213"/>
  <c r="U213"/>
  <c r="M213"/>
  <c r="G213"/>
  <c r="C213"/>
  <c r="F213"/>
  <c r="E213"/>
  <c r="D213"/>
  <c r="A213"/>
  <c r="R212"/>
  <c r="S212"/>
  <c r="T212"/>
  <c r="U212"/>
  <c r="M212"/>
  <c r="G212"/>
  <c r="C212"/>
  <c r="F212"/>
  <c r="E212"/>
  <c r="D212"/>
  <c r="A212"/>
  <c r="R211"/>
  <c r="S211"/>
  <c r="T211"/>
  <c r="U211"/>
  <c r="M211"/>
  <c r="G211"/>
  <c r="C211"/>
  <c r="F211"/>
  <c r="E211"/>
  <c r="D211"/>
  <c r="A211"/>
  <c r="R210"/>
  <c r="S210"/>
  <c r="T210"/>
  <c r="U210"/>
  <c r="M210"/>
  <c r="G210"/>
  <c r="C210"/>
  <c r="F210"/>
  <c r="E210"/>
  <c r="D210"/>
  <c r="A210"/>
  <c r="R209"/>
  <c r="S209"/>
  <c r="T209"/>
  <c r="U209"/>
  <c r="M209"/>
  <c r="G209"/>
  <c r="C209"/>
  <c r="F209"/>
  <c r="E209"/>
  <c r="D209"/>
  <c r="A209"/>
  <c r="R208"/>
  <c r="S208"/>
  <c r="T208"/>
  <c r="U208"/>
  <c r="M208"/>
  <c r="G208"/>
  <c r="C208"/>
  <c r="F208"/>
  <c r="E208"/>
  <c r="D208"/>
  <c r="A208"/>
  <c r="R207"/>
  <c r="S207"/>
  <c r="T207"/>
  <c r="U207"/>
  <c r="M207"/>
  <c r="G207"/>
  <c r="C207"/>
  <c r="F207"/>
  <c r="E207"/>
  <c r="D207"/>
  <c r="A207"/>
  <c r="R206"/>
  <c r="S206"/>
  <c r="T206"/>
  <c r="U206"/>
  <c r="M206"/>
  <c r="G206"/>
  <c r="C206"/>
  <c r="F206"/>
  <c r="E206"/>
  <c r="D206"/>
  <c r="A206"/>
  <c r="R205"/>
  <c r="S205"/>
  <c r="T205"/>
  <c r="U205"/>
  <c r="M205"/>
  <c r="G205"/>
  <c r="C205"/>
  <c r="F205"/>
  <c r="E205"/>
  <c r="D205"/>
  <c r="A205"/>
  <c r="R204"/>
  <c r="S204"/>
  <c r="T204"/>
  <c r="U204"/>
  <c r="M204"/>
  <c r="G204"/>
  <c r="C204"/>
  <c r="F204"/>
  <c r="E204"/>
  <c r="D204"/>
  <c r="A204"/>
  <c r="R203"/>
  <c r="S203"/>
  <c r="T203"/>
  <c r="U203"/>
  <c r="M203"/>
  <c r="G203"/>
  <c r="C203"/>
  <c r="F203"/>
  <c r="E203"/>
  <c r="D203"/>
  <c r="A203"/>
  <c r="R202"/>
  <c r="S202"/>
  <c r="T202"/>
  <c r="U202"/>
  <c r="M202"/>
  <c r="G202"/>
  <c r="C202"/>
  <c r="F202"/>
  <c r="E202"/>
  <c r="D202"/>
  <c r="A202"/>
  <c r="R201"/>
  <c r="S201"/>
  <c r="T201"/>
  <c r="U201"/>
  <c r="M201"/>
  <c r="G201"/>
  <c r="C201"/>
  <c r="F201"/>
  <c r="E201"/>
  <c r="D201"/>
  <c r="A201"/>
  <c r="R200"/>
  <c r="S200"/>
  <c r="T200"/>
  <c r="U200"/>
  <c r="M200"/>
  <c r="G200"/>
  <c r="C200"/>
  <c r="F200"/>
  <c r="E200"/>
  <c r="D200"/>
  <c r="A200"/>
  <c r="R199"/>
  <c r="S199"/>
  <c r="T199"/>
  <c r="U199"/>
  <c r="M199"/>
  <c r="G199"/>
  <c r="C199"/>
  <c r="F199"/>
  <c r="E199"/>
  <c r="D199"/>
  <c r="A199"/>
  <c r="R198"/>
  <c r="S198"/>
  <c r="T198"/>
  <c r="U198"/>
  <c r="M198"/>
  <c r="G198"/>
  <c r="C198"/>
  <c r="F198"/>
  <c r="E198"/>
  <c r="D198"/>
  <c r="A198"/>
  <c r="R197"/>
  <c r="S197"/>
  <c r="T197"/>
  <c r="U197"/>
  <c r="M197"/>
  <c r="G197"/>
  <c r="C197"/>
  <c r="F197"/>
  <c r="E197"/>
  <c r="D197"/>
  <c r="A197"/>
  <c r="R196"/>
  <c r="S196"/>
  <c r="T196"/>
  <c r="U196"/>
  <c r="M196"/>
  <c r="G196"/>
  <c r="C196"/>
  <c r="F196"/>
  <c r="E196"/>
  <c r="D196"/>
  <c r="A196"/>
  <c r="R195"/>
  <c r="S195"/>
  <c r="T195"/>
  <c r="U195"/>
  <c r="M195"/>
  <c r="G195"/>
  <c r="C195"/>
  <c r="F195"/>
  <c r="E195"/>
  <c r="D195"/>
  <c r="A195"/>
  <c r="R194"/>
  <c r="S194"/>
  <c r="T194"/>
  <c r="U194"/>
  <c r="M194"/>
  <c r="G194"/>
  <c r="C194"/>
  <c r="F194"/>
  <c r="E194"/>
  <c r="D194"/>
  <c r="A194"/>
  <c r="R193"/>
  <c r="S193"/>
  <c r="T193"/>
  <c r="U193"/>
  <c r="M193"/>
  <c r="G193"/>
  <c r="C193"/>
  <c r="F193"/>
  <c r="E193"/>
  <c r="D193"/>
  <c r="A193"/>
  <c r="R192"/>
  <c r="S192"/>
  <c r="T192"/>
  <c r="U192"/>
  <c r="M192"/>
  <c r="G192"/>
  <c r="C192"/>
  <c r="F192"/>
  <c r="E192"/>
  <c r="D192"/>
  <c r="A192"/>
  <c r="R191"/>
  <c r="S191"/>
  <c r="T191"/>
  <c r="U191"/>
  <c r="M191"/>
  <c r="G191"/>
  <c r="C191"/>
  <c r="F191"/>
  <c r="E191"/>
  <c r="D191"/>
  <c r="A191"/>
  <c r="R190"/>
  <c r="S190"/>
  <c r="T190"/>
  <c r="U190"/>
  <c r="M190"/>
  <c r="G190"/>
  <c r="C190"/>
  <c r="F190"/>
  <c r="E190"/>
  <c r="D190"/>
  <c r="A190"/>
  <c r="R189"/>
  <c r="S189"/>
  <c r="T189"/>
  <c r="U189"/>
  <c r="M189"/>
  <c r="G189"/>
  <c r="C189"/>
  <c r="F189"/>
  <c r="E189"/>
  <c r="D189"/>
  <c r="A189"/>
  <c r="R188"/>
  <c r="S188"/>
  <c r="T188"/>
  <c r="U188"/>
  <c r="M188"/>
  <c r="G188"/>
  <c r="C188"/>
  <c r="F188"/>
  <c r="E188"/>
  <c r="D188"/>
  <c r="A188"/>
  <c r="R187"/>
  <c r="S187"/>
  <c r="T187"/>
  <c r="U187"/>
  <c r="M187"/>
  <c r="G187"/>
  <c r="C187"/>
  <c r="F187"/>
  <c r="E187"/>
  <c r="D187"/>
  <c r="A187"/>
  <c r="R186"/>
  <c r="S186"/>
  <c r="T186"/>
  <c r="U186"/>
  <c r="M186"/>
  <c r="G186"/>
  <c r="C186"/>
  <c r="F186"/>
  <c r="E186"/>
  <c r="D186"/>
  <c r="A186"/>
  <c r="R185"/>
  <c r="S185"/>
  <c r="T185"/>
  <c r="U185"/>
  <c r="M185"/>
  <c r="G185"/>
  <c r="C185"/>
  <c r="F185"/>
  <c r="E185"/>
  <c r="D185"/>
  <c r="A185"/>
  <c r="R184"/>
  <c r="S184"/>
  <c r="T184"/>
  <c r="U184"/>
  <c r="M184"/>
  <c r="G184"/>
  <c r="C184"/>
  <c r="F184"/>
  <c r="E184"/>
  <c r="D184"/>
  <c r="A184"/>
  <c r="R183"/>
  <c r="S183"/>
  <c r="T183"/>
  <c r="U183"/>
  <c r="M183"/>
  <c r="G183"/>
  <c r="C183"/>
  <c r="F183"/>
  <c r="E183"/>
  <c r="D183"/>
  <c r="A183"/>
  <c r="R182"/>
  <c r="S182"/>
  <c r="T182"/>
  <c r="U182"/>
  <c r="R180"/>
  <c r="R181"/>
  <c r="A182"/>
  <c r="S181"/>
  <c r="U181" s="1"/>
  <c r="T181"/>
  <c r="S180"/>
  <c r="U180" s="1"/>
  <c r="T180"/>
  <c r="B180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A171"/>
  <c r="R172"/>
  <c r="S172"/>
  <c r="T172"/>
  <c r="U172"/>
  <c r="A172"/>
  <c r="R171"/>
  <c r="S171"/>
  <c r="U171" s="1"/>
  <c r="T171"/>
  <c r="B171"/>
  <c r="B172" s="1"/>
  <c r="A159"/>
  <c r="A160"/>
  <c r="A161"/>
  <c r="A162"/>
  <c r="R163"/>
  <c r="S163"/>
  <c r="T163"/>
  <c r="U163"/>
  <c r="A163"/>
  <c r="R159"/>
  <c r="R160"/>
  <c r="R161"/>
  <c r="R162"/>
  <c r="S162"/>
  <c r="U162" s="1"/>
  <c r="T162"/>
  <c r="S161"/>
  <c r="U161" s="1"/>
  <c r="T161"/>
  <c r="S160"/>
  <c r="U160" s="1"/>
  <c r="T160"/>
  <c r="S159"/>
  <c r="U159" s="1"/>
  <c r="T159"/>
  <c r="B159"/>
  <c r="B160" s="1"/>
  <c r="A147"/>
  <c r="A148"/>
  <c r="A149"/>
  <c r="A150"/>
  <c r="R151"/>
  <c r="S151"/>
  <c r="T151"/>
  <c r="U151"/>
  <c r="A151"/>
  <c r="R147"/>
  <c r="R148"/>
  <c r="R149"/>
  <c r="R150"/>
  <c r="S150"/>
  <c r="U150" s="1"/>
  <c r="T150"/>
  <c r="S149"/>
  <c r="U149" s="1"/>
  <c r="T149"/>
  <c r="S148"/>
  <c r="U148" s="1"/>
  <c r="T148"/>
  <c r="S147"/>
  <c r="U147" s="1"/>
  <c r="T147"/>
  <c r="B147"/>
  <c r="B148" s="1"/>
  <c r="A137"/>
  <c r="A138"/>
  <c r="R139"/>
  <c r="S139"/>
  <c r="T139"/>
  <c r="U139"/>
  <c r="A139"/>
  <c r="R137"/>
  <c r="R138"/>
  <c r="S138"/>
  <c r="U138" s="1"/>
  <c r="T138"/>
  <c r="S137"/>
  <c r="U137" s="1"/>
  <c r="T137"/>
  <c r="B137"/>
  <c r="B138" s="1"/>
  <c r="A122"/>
  <c r="A123"/>
  <c r="A124"/>
  <c r="A125"/>
  <c r="A126"/>
  <c r="A127"/>
  <c r="A128"/>
  <c r="R129"/>
  <c r="S129"/>
  <c r="T129"/>
  <c r="U129"/>
  <c r="A129"/>
  <c r="R122"/>
  <c r="R123"/>
  <c r="R124"/>
  <c r="R125"/>
  <c r="R126"/>
  <c r="R127"/>
  <c r="R128"/>
  <c r="S128"/>
  <c r="U128" s="1"/>
  <c r="T128"/>
  <c r="S127"/>
  <c r="U127" s="1"/>
  <c r="T127"/>
  <c r="S126"/>
  <c r="U126" s="1"/>
  <c r="T126"/>
  <c r="S125"/>
  <c r="U125" s="1"/>
  <c r="T125"/>
  <c r="S124"/>
  <c r="U124" s="1"/>
  <c r="T124"/>
  <c r="S123"/>
  <c r="U123" s="1"/>
  <c r="T123"/>
  <c r="S122"/>
  <c r="U122" s="1"/>
  <c r="T122"/>
  <c r="B122"/>
  <c r="B123" s="1"/>
  <c r="A114"/>
  <c r="R114"/>
  <c r="S114"/>
  <c r="T114"/>
  <c r="U114"/>
  <c r="B114"/>
  <c r="A105"/>
  <c r="R106"/>
  <c r="S106"/>
  <c r="T106"/>
  <c r="U106"/>
  <c r="A106"/>
  <c r="R105"/>
  <c r="S105"/>
  <c r="U105" s="1"/>
  <c r="T105"/>
  <c r="B105"/>
  <c r="B106" s="1"/>
  <c r="A95"/>
  <c r="A96"/>
  <c r="R97"/>
  <c r="S97"/>
  <c r="T97"/>
  <c r="U97"/>
  <c r="A97"/>
  <c r="R95"/>
  <c r="R96"/>
  <c r="S96"/>
  <c r="U96" s="1"/>
  <c r="T96"/>
  <c r="S95"/>
  <c r="U95" s="1"/>
  <c r="T95"/>
  <c r="B95"/>
  <c r="B96" s="1"/>
  <c r="A86"/>
  <c r="R87"/>
  <c r="S87"/>
  <c r="T87"/>
  <c r="U87"/>
  <c r="A87"/>
  <c r="R86"/>
  <c r="S86"/>
  <c r="U86" s="1"/>
  <c r="T86"/>
  <c r="B86"/>
  <c r="B87" s="1"/>
  <c r="A74"/>
  <c r="A75"/>
  <c r="A76"/>
  <c r="A77"/>
  <c r="R78"/>
  <c r="S78"/>
  <c r="T78"/>
  <c r="U78"/>
  <c r="A78"/>
  <c r="R74"/>
  <c r="R75"/>
  <c r="R76"/>
  <c r="R77"/>
  <c r="S77"/>
  <c r="U77" s="1"/>
  <c r="T77"/>
  <c r="S76"/>
  <c r="U76" s="1"/>
  <c r="T76"/>
  <c r="S75"/>
  <c r="U75" s="1"/>
  <c r="T75"/>
  <c r="S74"/>
  <c r="U74" s="1"/>
  <c r="T74"/>
  <c r="B74"/>
  <c r="B75" s="1"/>
  <c r="A62"/>
  <c r="A63"/>
  <c r="A64"/>
  <c r="A65"/>
  <c r="R66"/>
  <c r="S66"/>
  <c r="T66"/>
  <c r="U66"/>
  <c r="A66"/>
  <c r="R62"/>
  <c r="R63"/>
  <c r="R64"/>
  <c r="R65"/>
  <c r="S65"/>
  <c r="U65" s="1"/>
  <c r="T65"/>
  <c r="S64"/>
  <c r="U64" s="1"/>
  <c r="T64"/>
  <c r="S63"/>
  <c r="U63" s="1"/>
  <c r="T63"/>
  <c r="S62"/>
  <c r="U62" s="1"/>
  <c r="T62"/>
  <c r="B62"/>
  <c r="B63" s="1"/>
  <c r="A52"/>
  <c r="A53"/>
  <c r="R54"/>
  <c r="S54"/>
  <c r="T54"/>
  <c r="U54"/>
  <c r="A54"/>
  <c r="R52"/>
  <c r="R53"/>
  <c r="S53"/>
  <c r="U53" s="1"/>
  <c r="T53"/>
  <c r="S52"/>
  <c r="U52" s="1"/>
  <c r="T52"/>
  <c r="B52"/>
  <c r="B53" s="1"/>
  <c r="A37"/>
  <c r="A38"/>
  <c r="A39"/>
  <c r="A40"/>
  <c r="A41"/>
  <c r="A42"/>
  <c r="A43"/>
  <c r="R44"/>
  <c r="S44"/>
  <c r="T44"/>
  <c r="U44"/>
  <c r="A44"/>
  <c r="R43"/>
  <c r="S43"/>
  <c r="T43"/>
  <c r="U43"/>
  <c r="R42"/>
  <c r="S42"/>
  <c r="T42"/>
  <c r="U42"/>
  <c r="R41"/>
  <c r="S41"/>
  <c r="T41"/>
  <c r="U41"/>
  <c r="R40"/>
  <c r="S40"/>
  <c r="T40"/>
  <c r="U40"/>
  <c r="R39"/>
  <c r="S39"/>
  <c r="T39"/>
  <c r="U39"/>
  <c r="R38"/>
  <c r="S38"/>
  <c r="T38"/>
  <c r="U38"/>
  <c r="R37"/>
  <c r="S37"/>
  <c r="T37"/>
  <c r="U37"/>
  <c r="B37"/>
  <c r="B38" s="1"/>
  <c r="A29"/>
  <c r="R29"/>
  <c r="S29"/>
  <c r="T29"/>
  <c r="U29"/>
  <c r="B29"/>
  <c r="A342" i="91"/>
  <c r="A343"/>
  <c r="R344"/>
  <c r="S344"/>
  <c r="T344"/>
  <c r="U344"/>
  <c r="A344"/>
  <c r="R342"/>
  <c r="S342"/>
  <c r="T342"/>
  <c r="U342"/>
  <c r="R343"/>
  <c r="S343"/>
  <c r="T343"/>
  <c r="U343"/>
  <c r="B342"/>
  <c r="B343" s="1"/>
  <c r="A333"/>
  <c r="R334"/>
  <c r="S334"/>
  <c r="T334"/>
  <c r="U334"/>
  <c r="A334"/>
  <c r="R333"/>
  <c r="S333"/>
  <c r="T333"/>
  <c r="U333"/>
  <c r="B333"/>
  <c r="B334" s="1"/>
  <c r="A321"/>
  <c r="A322"/>
  <c r="A323"/>
  <c r="A324"/>
  <c r="R325"/>
  <c r="S325"/>
  <c r="T325"/>
  <c r="U325"/>
  <c r="A325"/>
  <c r="R321"/>
  <c r="S321"/>
  <c r="T321"/>
  <c r="U321"/>
  <c r="R322"/>
  <c r="S322"/>
  <c r="T322"/>
  <c r="U322"/>
  <c r="R323"/>
  <c r="S323"/>
  <c r="T323"/>
  <c r="U323"/>
  <c r="R324"/>
  <c r="S324"/>
  <c r="T324"/>
  <c r="U324"/>
  <c r="B321"/>
  <c r="B322" s="1"/>
  <c r="A309"/>
  <c r="A310"/>
  <c r="A311"/>
  <c r="A312"/>
  <c r="A313"/>
  <c r="R309"/>
  <c r="S309"/>
  <c r="T309"/>
  <c r="U309"/>
  <c r="R310"/>
  <c r="S310"/>
  <c r="T310"/>
  <c r="U310"/>
  <c r="R311"/>
  <c r="S311"/>
  <c r="T311"/>
  <c r="U311"/>
  <c r="R312"/>
  <c r="S312"/>
  <c r="T312"/>
  <c r="U312"/>
  <c r="R313"/>
  <c r="S313"/>
  <c r="T313"/>
  <c r="U313"/>
  <c r="B309"/>
  <c r="B310" s="1"/>
  <c r="A299"/>
  <c r="A300"/>
  <c r="R301"/>
  <c r="S301"/>
  <c r="T301"/>
  <c r="U301"/>
  <c r="A301"/>
  <c r="R300"/>
  <c r="S300"/>
  <c r="T300"/>
  <c r="U300"/>
  <c r="R299"/>
  <c r="S299"/>
  <c r="T299"/>
  <c r="U299"/>
  <c r="B299"/>
  <c r="A284"/>
  <c r="A285"/>
  <c r="A286"/>
  <c r="A287"/>
  <c r="A288"/>
  <c r="A289"/>
  <c r="A290"/>
  <c r="R291"/>
  <c r="S291"/>
  <c r="T291"/>
  <c r="U291"/>
  <c r="A291"/>
  <c r="R284"/>
  <c r="S284"/>
  <c r="T284"/>
  <c r="U284"/>
  <c r="R285"/>
  <c r="S285"/>
  <c r="T285"/>
  <c r="U285"/>
  <c r="R286"/>
  <c r="S286"/>
  <c r="T286"/>
  <c r="U286"/>
  <c r="R287"/>
  <c r="S287"/>
  <c r="T287"/>
  <c r="U287"/>
  <c r="R288"/>
  <c r="S288"/>
  <c r="T288"/>
  <c r="U288"/>
  <c r="R289"/>
  <c r="S289"/>
  <c r="T289"/>
  <c r="U289"/>
  <c r="R290"/>
  <c r="S290"/>
  <c r="T290"/>
  <c r="U290"/>
  <c r="B284"/>
  <c r="B285" s="1"/>
  <c r="A275"/>
  <c r="R276"/>
  <c r="S276"/>
  <c r="T276"/>
  <c r="U276"/>
  <c r="A276"/>
  <c r="R275"/>
  <c r="S275"/>
  <c r="T275"/>
  <c r="U275"/>
  <c r="B275"/>
  <c r="B276" s="1"/>
  <c r="A265"/>
  <c r="A266"/>
  <c r="R267"/>
  <c r="S267"/>
  <c r="T267"/>
  <c r="U267"/>
  <c r="A267"/>
  <c r="R265"/>
  <c r="S265"/>
  <c r="T265"/>
  <c r="U265"/>
  <c r="R266"/>
  <c r="S266"/>
  <c r="T266"/>
  <c r="U266"/>
  <c r="B265"/>
  <c r="B266" s="1"/>
  <c r="A256"/>
  <c r="R257"/>
  <c r="S257"/>
  <c r="T257"/>
  <c r="U257"/>
  <c r="A257"/>
  <c r="R256"/>
  <c r="S256"/>
  <c r="T256"/>
  <c r="U256"/>
  <c r="B256"/>
  <c r="B257" s="1"/>
  <c r="A244"/>
  <c r="A245"/>
  <c r="A246"/>
  <c r="A247"/>
  <c r="R248"/>
  <c r="S248"/>
  <c r="T248"/>
  <c r="U248"/>
  <c r="A248"/>
  <c r="R244"/>
  <c r="S244"/>
  <c r="T244"/>
  <c r="U244"/>
  <c r="R245"/>
  <c r="S245"/>
  <c r="T245"/>
  <c r="U245"/>
  <c r="R246"/>
  <c r="S246"/>
  <c r="T246"/>
  <c r="U246"/>
  <c r="R247"/>
  <c r="S247"/>
  <c r="T247"/>
  <c r="U247"/>
  <c r="B244"/>
  <c r="B245" s="1"/>
  <c r="A232"/>
  <c r="A233"/>
  <c r="A234"/>
  <c r="A235"/>
  <c r="R236"/>
  <c r="S236"/>
  <c r="T236"/>
  <c r="U236"/>
  <c r="A236"/>
  <c r="R232"/>
  <c r="S232"/>
  <c r="T232"/>
  <c r="U232"/>
  <c r="R233"/>
  <c r="S233"/>
  <c r="T233"/>
  <c r="U233"/>
  <c r="R234"/>
  <c r="S234"/>
  <c r="T234"/>
  <c r="U234"/>
  <c r="R235"/>
  <c r="S235"/>
  <c r="T235"/>
  <c r="U235"/>
  <c r="B232"/>
  <c r="B233" s="1"/>
  <c r="A222"/>
  <c r="A223"/>
  <c r="R224"/>
  <c r="S224"/>
  <c r="T224"/>
  <c r="U224"/>
  <c r="A224"/>
  <c r="R222"/>
  <c r="S222"/>
  <c r="T222"/>
  <c r="U222"/>
  <c r="R223"/>
  <c r="S223"/>
  <c r="T223"/>
  <c r="U223"/>
  <c r="B222"/>
  <c r="B223" s="1"/>
  <c r="A207"/>
  <c r="A208"/>
  <c r="A209"/>
  <c r="A210"/>
  <c r="A211"/>
  <c r="A212"/>
  <c r="A213"/>
  <c r="R214"/>
  <c r="S214"/>
  <c r="T214"/>
  <c r="U214"/>
  <c r="A214"/>
  <c r="R207"/>
  <c r="S207"/>
  <c r="T207"/>
  <c r="U207"/>
  <c r="R208"/>
  <c r="S208"/>
  <c r="T208"/>
  <c r="U208"/>
  <c r="R209"/>
  <c r="S209"/>
  <c r="T209"/>
  <c r="U209"/>
  <c r="R210"/>
  <c r="S210"/>
  <c r="T210"/>
  <c r="U210"/>
  <c r="R211"/>
  <c r="S211"/>
  <c r="T211"/>
  <c r="U211"/>
  <c r="R212"/>
  <c r="S212"/>
  <c r="T212"/>
  <c r="U212"/>
  <c r="R213"/>
  <c r="S213"/>
  <c r="T213"/>
  <c r="U213"/>
  <c r="B207"/>
  <c r="B208" s="1"/>
  <c r="A199"/>
  <c r="R199"/>
  <c r="S199"/>
  <c r="T199"/>
  <c r="U199"/>
  <c r="B199"/>
  <c r="A190"/>
  <c r="R191"/>
  <c r="S191"/>
  <c r="T191"/>
  <c r="U191"/>
  <c r="A191"/>
  <c r="R190"/>
  <c r="S190"/>
  <c r="T190"/>
  <c r="U190"/>
  <c r="B190"/>
  <c r="B191" s="1"/>
  <c r="A180"/>
  <c r="A181"/>
  <c r="R182"/>
  <c r="S182"/>
  <c r="T182"/>
  <c r="U182"/>
  <c r="A182"/>
  <c r="R181"/>
  <c r="S181"/>
  <c r="T181"/>
  <c r="U181"/>
  <c r="R180"/>
  <c r="S180"/>
  <c r="T180"/>
  <c r="U180"/>
  <c r="B180"/>
  <c r="B181" s="1"/>
  <c r="A171"/>
  <c r="R172"/>
  <c r="S172"/>
  <c r="T172"/>
  <c r="U172"/>
  <c r="A172"/>
  <c r="R171"/>
  <c r="S171"/>
  <c r="T171"/>
  <c r="U171"/>
  <c r="B171"/>
  <c r="B172" s="1"/>
  <c r="A159"/>
  <c r="A160"/>
  <c r="A161"/>
  <c r="A162"/>
  <c r="R163"/>
  <c r="S163"/>
  <c r="T163"/>
  <c r="U163"/>
  <c r="A163"/>
  <c r="R162"/>
  <c r="S162"/>
  <c r="T162"/>
  <c r="U162"/>
  <c r="R161"/>
  <c r="S161"/>
  <c r="T161"/>
  <c r="U161"/>
  <c r="R160"/>
  <c r="S160"/>
  <c r="T160"/>
  <c r="U160"/>
  <c r="R159"/>
  <c r="S159"/>
  <c r="T159"/>
  <c r="U159"/>
  <c r="B159"/>
  <c r="B160" s="1"/>
  <c r="A147"/>
  <c r="A148"/>
  <c r="A149"/>
  <c r="A150"/>
  <c r="R151"/>
  <c r="S151"/>
  <c r="T151"/>
  <c r="U151"/>
  <c r="A151"/>
  <c r="R150"/>
  <c r="S150"/>
  <c r="T150"/>
  <c r="U150"/>
  <c r="R149"/>
  <c r="S149"/>
  <c r="T149"/>
  <c r="U149"/>
  <c r="R148"/>
  <c r="S148"/>
  <c r="T148"/>
  <c r="U148"/>
  <c r="R147"/>
  <c r="S147"/>
  <c r="T147"/>
  <c r="U147"/>
  <c r="B147"/>
  <c r="B148" s="1"/>
  <c r="A137"/>
  <c r="A138"/>
  <c r="R139"/>
  <c r="S139"/>
  <c r="T139"/>
  <c r="U139"/>
  <c r="A139"/>
  <c r="R138"/>
  <c r="S138"/>
  <c r="T138"/>
  <c r="U138"/>
  <c r="R137"/>
  <c r="S137"/>
  <c r="T137"/>
  <c r="U137"/>
  <c r="B137"/>
  <c r="B138" s="1"/>
  <c r="A122"/>
  <c r="A123"/>
  <c r="A124"/>
  <c r="A125"/>
  <c r="A126"/>
  <c r="A127"/>
  <c r="A128"/>
  <c r="R129"/>
  <c r="S129"/>
  <c r="T129"/>
  <c r="U129"/>
  <c r="A129"/>
  <c r="R128"/>
  <c r="S128"/>
  <c r="T128"/>
  <c r="U128"/>
  <c r="R127"/>
  <c r="S127"/>
  <c r="T127"/>
  <c r="U127"/>
  <c r="R126"/>
  <c r="S126"/>
  <c r="T126"/>
  <c r="U126"/>
  <c r="R125"/>
  <c r="S125"/>
  <c r="T125"/>
  <c r="U125"/>
  <c r="R124"/>
  <c r="S124"/>
  <c r="T124"/>
  <c r="U124"/>
  <c r="R123"/>
  <c r="S123"/>
  <c r="T123"/>
  <c r="U123"/>
  <c r="R122"/>
  <c r="S122"/>
  <c r="T122"/>
  <c r="U122"/>
  <c r="B122"/>
  <c r="B123" s="1"/>
  <c r="A114"/>
  <c r="R114"/>
  <c r="S114"/>
  <c r="T114"/>
  <c r="U114"/>
  <c r="B114"/>
  <c r="A105"/>
  <c r="R106"/>
  <c r="S106"/>
  <c r="T106"/>
  <c r="U106"/>
  <c r="A106"/>
  <c r="R105"/>
  <c r="S105"/>
  <c r="T105"/>
  <c r="U105"/>
  <c r="B105"/>
  <c r="B106" s="1"/>
  <c r="A95"/>
  <c r="A96"/>
  <c r="R97"/>
  <c r="S97"/>
  <c r="T97"/>
  <c r="U97"/>
  <c r="A97"/>
  <c r="R96"/>
  <c r="S96"/>
  <c r="T96"/>
  <c r="U96"/>
  <c r="R95"/>
  <c r="S95"/>
  <c r="T95"/>
  <c r="U95"/>
  <c r="B95"/>
  <c r="B96" s="1"/>
  <c r="A86"/>
  <c r="A87"/>
  <c r="R87"/>
  <c r="S87"/>
  <c r="T87"/>
  <c r="U87"/>
  <c r="R86"/>
  <c r="S86"/>
  <c r="T86"/>
  <c r="U86"/>
  <c r="B86"/>
  <c r="B87" s="1"/>
  <c r="A74"/>
  <c r="A75"/>
  <c r="A76"/>
  <c r="A77"/>
  <c r="R78"/>
  <c r="S78"/>
  <c r="T78"/>
  <c r="U78"/>
  <c r="A78"/>
  <c r="R77"/>
  <c r="S77"/>
  <c r="T77"/>
  <c r="U77"/>
  <c r="R76"/>
  <c r="S76"/>
  <c r="T76"/>
  <c r="U76"/>
  <c r="R75"/>
  <c r="S75"/>
  <c r="T75"/>
  <c r="U75"/>
  <c r="R74"/>
  <c r="S74"/>
  <c r="T74"/>
  <c r="U74"/>
  <c r="B74"/>
  <c r="B75" s="1"/>
  <c r="A62"/>
  <c r="A63"/>
  <c r="A64"/>
  <c r="A65"/>
  <c r="R66"/>
  <c r="S66"/>
  <c r="T66"/>
  <c r="U66"/>
  <c r="A66"/>
  <c r="R65"/>
  <c r="S65"/>
  <c r="T65"/>
  <c r="U65"/>
  <c r="R64"/>
  <c r="S64"/>
  <c r="T64"/>
  <c r="U64"/>
  <c r="R63"/>
  <c r="S63"/>
  <c r="T63"/>
  <c r="U63"/>
  <c r="R62"/>
  <c r="S62"/>
  <c r="T62"/>
  <c r="U62"/>
  <c r="B62"/>
  <c r="B63" s="1"/>
  <c r="A52"/>
  <c r="A53"/>
  <c r="R54"/>
  <c r="S54"/>
  <c r="T54"/>
  <c r="U54"/>
  <c r="A54"/>
  <c r="R53"/>
  <c r="S53"/>
  <c r="T53"/>
  <c r="U53"/>
  <c r="R52"/>
  <c r="S52"/>
  <c r="T52"/>
  <c r="U52"/>
  <c r="B52"/>
  <c r="B53" s="1"/>
  <c r="A37"/>
  <c r="A38"/>
  <c r="A39"/>
  <c r="A40"/>
  <c r="A41"/>
  <c r="A42"/>
  <c r="A43"/>
  <c r="R44"/>
  <c r="S44"/>
  <c r="T44"/>
  <c r="U44"/>
  <c r="A44"/>
  <c r="R43"/>
  <c r="S43"/>
  <c r="T43"/>
  <c r="U43"/>
  <c r="R42"/>
  <c r="S42"/>
  <c r="T42"/>
  <c r="U42"/>
  <c r="R41"/>
  <c r="S41"/>
  <c r="T41"/>
  <c r="U41"/>
  <c r="R40"/>
  <c r="S40"/>
  <c r="T40"/>
  <c r="U40"/>
  <c r="R39"/>
  <c r="S39"/>
  <c r="T39"/>
  <c r="U39"/>
  <c r="R38"/>
  <c r="S38"/>
  <c r="T38"/>
  <c r="U38"/>
  <c r="R37"/>
  <c r="S37"/>
  <c r="T37"/>
  <c r="U37"/>
  <c r="B37"/>
  <c r="B38" s="1"/>
  <c r="A29"/>
  <c r="R29"/>
  <c r="S29"/>
  <c r="T29"/>
  <c r="U29"/>
  <c r="B29"/>
  <c r="D97" i="54"/>
  <c r="E96"/>
  <c r="D96"/>
  <c r="D95"/>
  <c r="B95"/>
  <c r="B96" s="1"/>
  <c r="B97" s="1"/>
  <c r="D87"/>
  <c r="E86"/>
  <c r="D86"/>
  <c r="B86"/>
  <c r="B87" s="1"/>
  <c r="E78"/>
  <c r="D78"/>
  <c r="D77"/>
  <c r="D76"/>
  <c r="D75"/>
  <c r="E74"/>
  <c r="D74"/>
  <c r="B74"/>
  <c r="B75" s="1"/>
  <c r="B76" s="1"/>
  <c r="B77" s="1"/>
  <c r="B78" s="1"/>
  <c r="E66"/>
  <c r="D66"/>
  <c r="E65"/>
  <c r="D65"/>
  <c r="E64"/>
  <c r="D64"/>
  <c r="E63"/>
  <c r="D63"/>
  <c r="E62"/>
  <c r="D62"/>
  <c r="B62"/>
  <c r="B63" s="1"/>
  <c r="B64" s="1"/>
  <c r="B65" s="1"/>
  <c r="B66" s="1"/>
  <c r="E54"/>
  <c r="D54"/>
  <c r="E53"/>
  <c r="D53"/>
  <c r="E52"/>
  <c r="D52"/>
  <c r="B52"/>
  <c r="B53" s="1"/>
  <c r="B54" s="1"/>
  <c r="G14" i="1"/>
  <c r="F122" i="54" s="1"/>
  <c r="C32" i="1"/>
  <c r="E180" i="54" s="1"/>
  <c r="D31" i="1"/>
  <c r="D32"/>
  <c r="G15"/>
  <c r="F139" i="54" s="1"/>
  <c r="G16" i="1"/>
  <c r="F137" i="54" s="1"/>
  <c r="G17" i="1"/>
  <c r="F138" i="54" s="1"/>
  <c r="G18" i="1"/>
  <c r="F151" i="54" s="1"/>
  <c r="G19" i="1"/>
  <c r="F150" i="54" s="1"/>
  <c r="G20" i="1"/>
  <c r="F147" i="54" s="1"/>
  <c r="G21" i="1"/>
  <c r="F149" i="54" s="1"/>
  <c r="G22" i="1"/>
  <c r="F148" i="54" s="1"/>
  <c r="G23" i="1"/>
  <c r="F162" i="54" s="1"/>
  <c r="D24" i="1"/>
  <c r="G24"/>
  <c r="F161" i="54" s="1"/>
  <c r="D25" i="1"/>
  <c r="G25"/>
  <c r="F163" i="54" s="1"/>
  <c r="D26" i="1"/>
  <c r="G26"/>
  <c r="F160" i="54" s="1"/>
  <c r="D27" i="1"/>
  <c r="G27"/>
  <c r="F159" i="54" s="1"/>
  <c r="G28" i="1"/>
  <c r="F172" i="54" s="1"/>
  <c r="D29" i="1"/>
  <c r="G29"/>
  <c r="F171" i="54" s="1"/>
  <c r="G30" i="1"/>
  <c r="F182" i="54" s="1"/>
  <c r="G31" i="1"/>
  <c r="F181" i="54" s="1"/>
  <c r="G9" i="1"/>
  <c r="F128" i="54" s="1"/>
  <c r="F44"/>
  <c r="E44"/>
  <c r="D44"/>
  <c r="G10" i="1"/>
  <c r="F126" i="54" s="1"/>
  <c r="F43"/>
  <c r="E43"/>
  <c r="D43"/>
  <c r="G13" i="1"/>
  <c r="F124" i="54" s="1"/>
  <c r="F42"/>
  <c r="E42"/>
  <c r="D42"/>
  <c r="G8" i="1"/>
  <c r="F129" i="54" s="1"/>
  <c r="F41"/>
  <c r="E41"/>
  <c r="D41"/>
  <c r="G11" i="1"/>
  <c r="F125" i="54" s="1"/>
  <c r="F40"/>
  <c r="E40"/>
  <c r="D40"/>
  <c r="F39"/>
  <c r="E39"/>
  <c r="D39"/>
  <c r="G7" i="1"/>
  <c r="F127" i="54" s="1"/>
  <c r="F38"/>
  <c r="E38"/>
  <c r="D38"/>
  <c r="G12" i="1"/>
  <c r="F123" i="54" s="1"/>
  <c r="F37"/>
  <c r="E37"/>
  <c r="D37"/>
  <c r="B37"/>
  <c r="B38" s="1"/>
  <c r="B39" s="1"/>
  <c r="B40" s="1"/>
  <c r="B41" s="1"/>
  <c r="B42" s="1"/>
  <c r="B43" s="1"/>
  <c r="B44" s="1"/>
  <c r="G6" i="1"/>
  <c r="F114" i="54" s="1"/>
  <c r="F29"/>
  <c r="E29"/>
  <c r="D29"/>
  <c r="B29"/>
  <c r="G4" i="1"/>
  <c r="F106" i="54" s="1"/>
  <c r="G5" i="1"/>
  <c r="F105" i="54" s="1"/>
  <c r="D503" i="1"/>
  <c r="C503"/>
  <c r="D502"/>
  <c r="C502"/>
  <c r="D501"/>
  <c r="C501"/>
  <c r="D500"/>
  <c r="C500"/>
  <c r="D499"/>
  <c r="C499"/>
  <c r="D498"/>
  <c r="C498"/>
  <c r="D497"/>
  <c r="C497"/>
  <c r="D496"/>
  <c r="C496"/>
  <c r="D495"/>
  <c r="C495"/>
  <c r="D494"/>
  <c r="C494"/>
  <c r="D493"/>
  <c r="C493"/>
  <c r="D492"/>
  <c r="C492"/>
  <c r="D491"/>
  <c r="C491"/>
  <c r="D490"/>
  <c r="C490"/>
  <c r="D489"/>
  <c r="C489"/>
  <c r="D488"/>
  <c r="C488"/>
  <c r="D487"/>
  <c r="C487"/>
  <c r="D486"/>
  <c r="C486"/>
  <c r="D485"/>
  <c r="C485"/>
  <c r="D484"/>
  <c r="C484"/>
  <c r="D483"/>
  <c r="C483"/>
  <c r="D482"/>
  <c r="C482"/>
  <c r="D481"/>
  <c r="C481"/>
  <c r="D480"/>
  <c r="C480"/>
  <c r="D479"/>
  <c r="C479"/>
  <c r="D478"/>
  <c r="C478"/>
  <c r="D477"/>
  <c r="C477"/>
  <c r="D476"/>
  <c r="C476"/>
  <c r="D475"/>
  <c r="C475"/>
  <c r="D474"/>
  <c r="C474"/>
  <c r="D473"/>
  <c r="C473"/>
  <c r="D472"/>
  <c r="C472"/>
  <c r="D471"/>
  <c r="C471"/>
  <c r="D470"/>
  <c r="C470"/>
  <c r="D469"/>
  <c r="C469"/>
  <c r="D468"/>
  <c r="C468"/>
  <c r="D467"/>
  <c r="C467"/>
  <c r="D466"/>
  <c r="C466"/>
  <c r="D465"/>
  <c r="C465"/>
  <c r="D464"/>
  <c r="C464"/>
  <c r="D463"/>
  <c r="C463"/>
  <c r="D462"/>
  <c r="C462"/>
  <c r="D461"/>
  <c r="C461"/>
  <c r="D460"/>
  <c r="C460"/>
  <c r="D459"/>
  <c r="C459"/>
  <c r="D458"/>
  <c r="C458"/>
  <c r="D457"/>
  <c r="C457"/>
  <c r="D456"/>
  <c r="C456"/>
  <c r="D455"/>
  <c r="C455"/>
  <c r="D454"/>
  <c r="C454"/>
  <c r="D453"/>
  <c r="C453"/>
  <c r="D452"/>
  <c r="C452"/>
  <c r="D451"/>
  <c r="C451"/>
  <c r="D450"/>
  <c r="C450"/>
  <c r="D449"/>
  <c r="C449"/>
  <c r="D448"/>
  <c r="C448"/>
  <c r="D447"/>
  <c r="C447"/>
  <c r="D446"/>
  <c r="C446"/>
  <c r="D445"/>
  <c r="C445"/>
  <c r="D444"/>
  <c r="C444"/>
  <c r="D443"/>
  <c r="C443"/>
  <c r="D442"/>
  <c r="C442"/>
  <c r="D441"/>
  <c r="C441"/>
  <c r="D440"/>
  <c r="C440"/>
  <c r="D439"/>
  <c r="C439"/>
  <c r="D438"/>
  <c r="C438"/>
  <c r="D437"/>
  <c r="C437"/>
  <c r="D436"/>
  <c r="C436"/>
  <c r="D435"/>
  <c r="C435"/>
  <c r="D434"/>
  <c r="C434"/>
  <c r="D433"/>
  <c r="C433"/>
  <c r="D432"/>
  <c r="C432"/>
  <c r="D431"/>
  <c r="C431"/>
  <c r="D430"/>
  <c r="C430"/>
  <c r="D429"/>
  <c r="C429"/>
  <c r="D428"/>
  <c r="C428"/>
  <c r="D427"/>
  <c r="C427"/>
  <c r="D426"/>
  <c r="C426"/>
  <c r="D425"/>
  <c r="C425"/>
  <c r="D424"/>
  <c r="C424"/>
  <c r="D423"/>
  <c r="C423"/>
  <c r="D422"/>
  <c r="C422"/>
  <c r="D421"/>
  <c r="C421"/>
  <c r="D420"/>
  <c r="C420"/>
  <c r="D419"/>
  <c r="C419"/>
  <c r="D418"/>
  <c r="C418"/>
  <c r="D417"/>
  <c r="C417"/>
  <c r="D416"/>
  <c r="C416"/>
  <c r="D415"/>
  <c r="C415"/>
  <c r="D414"/>
  <c r="C414"/>
  <c r="D413"/>
  <c r="C413"/>
  <c r="D412"/>
  <c r="C412"/>
  <c r="D411"/>
  <c r="C411"/>
  <c r="D410"/>
  <c r="C410"/>
  <c r="D409"/>
  <c r="C409"/>
  <c r="D408"/>
  <c r="C408"/>
  <c r="D407"/>
  <c r="C407"/>
  <c r="D406"/>
  <c r="C406"/>
  <c r="D405"/>
  <c r="C405"/>
  <c r="D404"/>
  <c r="C404"/>
  <c r="D403"/>
  <c r="C403"/>
  <c r="D402"/>
  <c r="C402"/>
  <c r="D401"/>
  <c r="C401"/>
  <c r="D400"/>
  <c r="C400"/>
  <c r="D399"/>
  <c r="C399"/>
  <c r="D398"/>
  <c r="C398"/>
  <c r="D397"/>
  <c r="C397"/>
  <c r="D396"/>
  <c r="C396"/>
  <c r="D395"/>
  <c r="C395"/>
  <c r="D394"/>
  <c r="C394"/>
  <c r="D393"/>
  <c r="C393"/>
  <c r="D392"/>
  <c r="C392"/>
  <c r="D391"/>
  <c r="C391"/>
  <c r="D390"/>
  <c r="C390"/>
  <c r="D389"/>
  <c r="C389"/>
  <c r="D388"/>
  <c r="C388"/>
  <c r="D387"/>
  <c r="C387"/>
  <c r="D386"/>
  <c r="C386"/>
  <c r="D385"/>
  <c r="C385"/>
  <c r="D384"/>
  <c r="C384"/>
  <c r="D383"/>
  <c r="C383"/>
  <c r="D382"/>
  <c r="C382"/>
  <c r="D381"/>
  <c r="C381"/>
  <c r="D380"/>
  <c r="C380"/>
  <c r="D379"/>
  <c r="C379"/>
  <c r="D378"/>
  <c r="C378"/>
  <c r="D377"/>
  <c r="C377"/>
  <c r="D376"/>
  <c r="C376"/>
  <c r="D375"/>
  <c r="C375"/>
  <c r="D374"/>
  <c r="C374"/>
  <c r="D373"/>
  <c r="C373"/>
  <c r="D372"/>
  <c r="C372"/>
  <c r="D371"/>
  <c r="C371"/>
  <c r="D370"/>
  <c r="C370"/>
  <c r="D369"/>
  <c r="C369"/>
  <c r="D368"/>
  <c r="C368"/>
  <c r="D367"/>
  <c r="C367"/>
  <c r="D366"/>
  <c r="C366"/>
  <c r="D365"/>
  <c r="C365"/>
  <c r="D364"/>
  <c r="C364"/>
  <c r="D363"/>
  <c r="C363"/>
  <c r="D362"/>
  <c r="C362"/>
  <c r="D361"/>
  <c r="C361"/>
  <c r="D360"/>
  <c r="C360"/>
  <c r="D359"/>
  <c r="C359"/>
  <c r="D358"/>
  <c r="C358"/>
  <c r="D357"/>
  <c r="C357"/>
  <c r="D356"/>
  <c r="C356"/>
  <c r="D355"/>
  <c r="C355"/>
  <c r="D354"/>
  <c r="C354"/>
  <c r="D353"/>
  <c r="C353"/>
  <c r="D352"/>
  <c r="C352"/>
  <c r="D351"/>
  <c r="C351"/>
  <c r="D350"/>
  <c r="C350"/>
  <c r="D349"/>
  <c r="C349"/>
  <c r="D348"/>
  <c r="C348"/>
  <c r="D347"/>
  <c r="C347"/>
  <c r="D346"/>
  <c r="C346"/>
  <c r="D345"/>
  <c r="C345"/>
  <c r="D344"/>
  <c r="C344"/>
  <c r="D343"/>
  <c r="C343"/>
  <c r="D342"/>
  <c r="C342"/>
  <c r="D341"/>
  <c r="C341"/>
  <c r="D340"/>
  <c r="C340"/>
  <c r="D339"/>
  <c r="C339"/>
  <c r="D338"/>
  <c r="C338"/>
  <c r="D337"/>
  <c r="C337"/>
  <c r="D336"/>
  <c r="C336"/>
  <c r="D335"/>
  <c r="C335"/>
  <c r="D334"/>
  <c r="C334"/>
  <c r="D333"/>
  <c r="C333"/>
  <c r="D332"/>
  <c r="C332"/>
  <c r="D331"/>
  <c r="C331"/>
  <c r="D330"/>
  <c r="C330"/>
  <c r="D329"/>
  <c r="C329"/>
  <c r="D328"/>
  <c r="C328"/>
  <c r="D327"/>
  <c r="C327"/>
  <c r="D326"/>
  <c r="C326"/>
  <c r="D325"/>
  <c r="C325"/>
  <c r="D324"/>
  <c r="C324"/>
  <c r="D323"/>
  <c r="C323"/>
  <c r="D322"/>
  <c r="C322"/>
  <c r="D321"/>
  <c r="C321"/>
  <c r="D320"/>
  <c r="C320"/>
  <c r="D319"/>
  <c r="C319"/>
  <c r="D318"/>
  <c r="C318"/>
  <c r="D317"/>
  <c r="C317"/>
  <c r="D316"/>
  <c r="C316"/>
  <c r="D315"/>
  <c r="C315"/>
  <c r="D314"/>
  <c r="C314"/>
  <c r="D313"/>
  <c r="C313"/>
  <c r="D312"/>
  <c r="C312"/>
  <c r="D311"/>
  <c r="C311"/>
  <c r="D310"/>
  <c r="C310"/>
  <c r="D309"/>
  <c r="C309"/>
  <c r="D308"/>
  <c r="C308"/>
  <c r="D307"/>
  <c r="C307"/>
  <c r="D306"/>
  <c r="C306"/>
  <c r="D305"/>
  <c r="C305"/>
  <c r="D304"/>
  <c r="C304"/>
  <c r="D303"/>
  <c r="C303"/>
  <c r="D302"/>
  <c r="C302"/>
  <c r="D301"/>
  <c r="C301"/>
  <c r="D300"/>
  <c r="C300"/>
  <c r="D299"/>
  <c r="C299"/>
  <c r="D298"/>
  <c r="C298"/>
  <c r="D297"/>
  <c r="C297"/>
  <c r="D296"/>
  <c r="C296"/>
  <c r="D295"/>
  <c r="C295"/>
  <c r="D294"/>
  <c r="C294"/>
  <c r="D293"/>
  <c r="C293"/>
  <c r="D292"/>
  <c r="C292"/>
  <c r="D291"/>
  <c r="C291"/>
  <c r="D290"/>
  <c r="C290"/>
  <c r="D289"/>
  <c r="C289"/>
  <c r="D288"/>
  <c r="C288"/>
  <c r="D287"/>
  <c r="C287"/>
  <c r="D286"/>
  <c r="C286"/>
  <c r="D285"/>
  <c r="C285"/>
  <c r="D284"/>
  <c r="C284"/>
  <c r="D283"/>
  <c r="C283"/>
  <c r="D282"/>
  <c r="C282"/>
  <c r="D281"/>
  <c r="C281"/>
  <c r="D280"/>
  <c r="C280"/>
  <c r="D279"/>
  <c r="C279"/>
  <c r="D278"/>
  <c r="C278"/>
  <c r="D277"/>
  <c r="C277"/>
  <c r="D276"/>
  <c r="C276"/>
  <c r="D275"/>
  <c r="C275"/>
  <c r="D274"/>
  <c r="C274"/>
  <c r="D273"/>
  <c r="C273"/>
  <c r="D272"/>
  <c r="C272"/>
  <c r="D271"/>
  <c r="C271"/>
  <c r="D270"/>
  <c r="C270"/>
  <c r="D269"/>
  <c r="C269"/>
  <c r="D268"/>
  <c r="C268"/>
  <c r="D267"/>
  <c r="C267"/>
  <c r="D266"/>
  <c r="C266"/>
  <c r="D265"/>
  <c r="C265"/>
  <c r="D264"/>
  <c r="C264"/>
  <c r="D263"/>
  <c r="C263"/>
  <c r="D262"/>
  <c r="C262"/>
  <c r="D261"/>
  <c r="C261"/>
  <c r="D260"/>
  <c r="C260"/>
  <c r="D259"/>
  <c r="C259"/>
  <c r="D258"/>
  <c r="C258"/>
  <c r="D257"/>
  <c r="C257"/>
  <c r="D256"/>
  <c r="C256"/>
  <c r="D255"/>
  <c r="C255"/>
  <c r="D254"/>
  <c r="C254"/>
  <c r="D253"/>
  <c r="C253"/>
  <c r="D252"/>
  <c r="C252"/>
  <c r="D251"/>
  <c r="C251"/>
  <c r="D250"/>
  <c r="C250"/>
  <c r="D249"/>
  <c r="C249"/>
  <c r="D248"/>
  <c r="C248"/>
  <c r="D247"/>
  <c r="C247"/>
  <c r="D246"/>
  <c r="C246"/>
  <c r="D245"/>
  <c r="C245"/>
  <c r="D244"/>
  <c r="C244"/>
  <c r="D243"/>
  <c r="C243"/>
  <c r="D242"/>
  <c r="C242"/>
  <c r="D241"/>
  <c r="C241"/>
  <c r="D240"/>
  <c r="C240"/>
  <c r="D239"/>
  <c r="C239"/>
  <c r="D238"/>
  <c r="C238"/>
  <c r="D237"/>
  <c r="C237"/>
  <c r="D236"/>
  <c r="C236"/>
  <c r="D235"/>
  <c r="C235"/>
  <c r="D234"/>
  <c r="C234"/>
  <c r="D233"/>
  <c r="C233"/>
  <c r="D232"/>
  <c r="C232"/>
  <c r="D231"/>
  <c r="C231"/>
  <c r="D230"/>
  <c r="C230"/>
  <c r="D229"/>
  <c r="C229"/>
  <c r="D228"/>
  <c r="C228"/>
  <c r="D227"/>
  <c r="C227"/>
  <c r="D226"/>
  <c r="C226"/>
  <c r="D225"/>
  <c r="C225"/>
  <c r="D224"/>
  <c r="C224"/>
  <c r="D223"/>
  <c r="C223"/>
  <c r="D222"/>
  <c r="C222"/>
  <c r="D221"/>
  <c r="C221"/>
  <c r="D220"/>
  <c r="C220"/>
  <c r="D219"/>
  <c r="C219"/>
  <c r="D218"/>
  <c r="C218"/>
  <c r="D217"/>
  <c r="C217"/>
  <c r="D216"/>
  <c r="C216"/>
  <c r="D215"/>
  <c r="C215"/>
  <c r="D214"/>
  <c r="C214"/>
  <c r="D213"/>
  <c r="C213"/>
  <c r="D212"/>
  <c r="C212"/>
  <c r="D211"/>
  <c r="C211"/>
  <c r="D210"/>
  <c r="C210"/>
  <c r="D209"/>
  <c r="C209"/>
  <c r="D208"/>
  <c r="C208"/>
  <c r="D207"/>
  <c r="C207"/>
  <c r="D206"/>
  <c r="C206"/>
  <c r="D205"/>
  <c r="C205"/>
  <c r="D204"/>
  <c r="C204"/>
  <c r="D203"/>
  <c r="C203"/>
  <c r="D202"/>
  <c r="C202"/>
  <c r="D201"/>
  <c r="C201"/>
  <c r="D200"/>
  <c r="C200"/>
  <c r="D199"/>
  <c r="C199"/>
  <c r="D198"/>
  <c r="C198"/>
  <c r="D197"/>
  <c r="C197"/>
  <c r="D196"/>
  <c r="C196"/>
  <c r="D195"/>
  <c r="C195"/>
  <c r="D194"/>
  <c r="C194"/>
  <c r="D193"/>
  <c r="C193"/>
  <c r="D192"/>
  <c r="C192"/>
  <c r="D191"/>
  <c r="C191"/>
  <c r="D190"/>
  <c r="C190"/>
  <c r="D189"/>
  <c r="C189"/>
  <c r="D188"/>
  <c r="C188"/>
  <c r="D187"/>
  <c r="C187"/>
  <c r="D186"/>
  <c r="C186"/>
  <c r="D185"/>
  <c r="C185"/>
  <c r="D184"/>
  <c r="C184"/>
  <c r="D183"/>
  <c r="C183"/>
  <c r="D182"/>
  <c r="C182"/>
  <c r="D181"/>
  <c r="C181"/>
  <c r="D180"/>
  <c r="C180"/>
  <c r="D179"/>
  <c r="C179"/>
  <c r="D178"/>
  <c r="C178"/>
  <c r="D177"/>
  <c r="C177"/>
  <c r="D176"/>
  <c r="C176"/>
  <c r="D175"/>
  <c r="C175"/>
  <c r="D174"/>
  <c r="C174"/>
  <c r="D173"/>
  <c r="C173"/>
  <c r="D172"/>
  <c r="C172"/>
  <c r="D171"/>
  <c r="C171"/>
  <c r="D170"/>
  <c r="C170"/>
  <c r="D169"/>
  <c r="C169"/>
  <c r="D168"/>
  <c r="C168"/>
  <c r="D167"/>
  <c r="C167"/>
  <c r="D166"/>
  <c r="C166"/>
  <c r="D165"/>
  <c r="C165"/>
  <c r="D164"/>
  <c r="C164"/>
  <c r="D163"/>
  <c r="C163"/>
  <c r="D162"/>
  <c r="C162"/>
  <c r="D161"/>
  <c r="C161"/>
  <c r="D160"/>
  <c r="C160"/>
  <c r="D159"/>
  <c r="C159"/>
  <c r="D158"/>
  <c r="C158"/>
  <c r="D157"/>
  <c r="C157"/>
  <c r="D156"/>
  <c r="C156"/>
  <c r="D155"/>
  <c r="C155"/>
  <c r="D154"/>
  <c r="C154"/>
  <c r="D153"/>
  <c r="C153"/>
  <c r="D152"/>
  <c r="C152"/>
  <c r="D151"/>
  <c r="C151"/>
  <c r="D150"/>
  <c r="C150"/>
  <c r="D149"/>
  <c r="C149"/>
  <c r="D148"/>
  <c r="C148"/>
  <c r="D147"/>
  <c r="C147"/>
  <c r="D146"/>
  <c r="C146"/>
  <c r="D145"/>
  <c r="C145"/>
  <c r="D144"/>
  <c r="C144"/>
  <c r="D143"/>
  <c r="C143"/>
  <c r="D142"/>
  <c r="C142"/>
  <c r="D141"/>
  <c r="C141"/>
  <c r="D140"/>
  <c r="C140"/>
  <c r="D139"/>
  <c r="C139"/>
  <c r="D138"/>
  <c r="C138"/>
  <c r="D137"/>
  <c r="C137"/>
  <c r="D136"/>
  <c r="C136"/>
  <c r="D135"/>
  <c r="C135"/>
  <c r="D134"/>
  <c r="C134"/>
  <c r="D133"/>
  <c r="C133"/>
  <c r="D132"/>
  <c r="C132"/>
  <c r="D131"/>
  <c r="C131"/>
  <c r="D130"/>
  <c r="C130"/>
  <c r="D129"/>
  <c r="C129"/>
  <c r="D128"/>
  <c r="C128"/>
  <c r="D127"/>
  <c r="C127"/>
  <c r="D126"/>
  <c r="C126"/>
  <c r="D125"/>
  <c r="C125"/>
  <c r="D124"/>
  <c r="C124"/>
  <c r="D123"/>
  <c r="C123"/>
  <c r="D122"/>
  <c r="C122"/>
  <c r="D121"/>
  <c r="C121"/>
  <c r="D120"/>
  <c r="C120"/>
  <c r="D119"/>
  <c r="C119"/>
  <c r="D118"/>
  <c r="C118"/>
  <c r="D117"/>
  <c r="C117"/>
  <c r="D116"/>
  <c r="C116"/>
  <c r="D115"/>
  <c r="C115"/>
  <c r="D114"/>
  <c r="C114"/>
  <c r="D113"/>
  <c r="C113"/>
  <c r="D112"/>
  <c r="C112"/>
  <c r="D111"/>
  <c r="C111"/>
  <c r="D110"/>
  <c r="C110"/>
  <c r="D109"/>
  <c r="C109"/>
  <c r="D108"/>
  <c r="C108"/>
  <c r="D107"/>
  <c r="C107"/>
  <c r="D106"/>
  <c r="C106"/>
  <c r="D105"/>
  <c r="C105"/>
  <c r="D104"/>
  <c r="C104"/>
  <c r="D103"/>
  <c r="C103"/>
  <c r="D102"/>
  <c r="C102"/>
  <c r="D101"/>
  <c r="C101"/>
  <c r="D100"/>
  <c r="C100"/>
  <c r="D99"/>
  <c r="C99"/>
  <c r="D98"/>
  <c r="C98"/>
  <c r="D97"/>
  <c r="C97"/>
  <c r="D96"/>
  <c r="C96"/>
  <c r="D95"/>
  <c r="C95"/>
  <c r="D94"/>
  <c r="C94"/>
  <c r="D93"/>
  <c r="C93"/>
  <c r="D92"/>
  <c r="C92"/>
  <c r="D91"/>
  <c r="C91"/>
  <c r="D90"/>
  <c r="C90"/>
  <c r="D89"/>
  <c r="C89"/>
  <c r="D88"/>
  <c r="C88"/>
  <c r="D87"/>
  <c r="C87"/>
  <c r="D86"/>
  <c r="C86"/>
  <c r="D85"/>
  <c r="C85"/>
  <c r="D84"/>
  <c r="C84"/>
  <c r="D83"/>
  <c r="C83"/>
  <c r="D82"/>
  <c r="C82"/>
  <c r="D81"/>
  <c r="C81"/>
  <c r="D80"/>
  <c r="C80"/>
  <c r="D79"/>
  <c r="C79"/>
  <c r="D78"/>
  <c r="C78"/>
  <c r="D77"/>
  <c r="C77"/>
  <c r="D76"/>
  <c r="C76"/>
  <c r="D75"/>
  <c r="C75"/>
  <c r="D74"/>
  <c r="C74"/>
  <c r="D73"/>
  <c r="C73"/>
  <c r="D72"/>
  <c r="C72"/>
  <c r="D71"/>
  <c r="C71"/>
  <c r="D70"/>
  <c r="C70"/>
  <c r="D69"/>
  <c r="C69"/>
  <c r="D68"/>
  <c r="C68"/>
  <c r="D67"/>
  <c r="C67"/>
  <c r="D66"/>
  <c r="C66"/>
  <c r="D65"/>
  <c r="C65"/>
  <c r="D64"/>
  <c r="C64"/>
  <c r="D63"/>
  <c r="C63"/>
  <c r="D62"/>
  <c r="C62"/>
  <c r="D61"/>
  <c r="C61"/>
  <c r="D60"/>
  <c r="C60"/>
  <c r="D59"/>
  <c r="C59"/>
  <c r="D58"/>
  <c r="C58"/>
  <c r="D57"/>
  <c r="C57"/>
  <c r="D56"/>
  <c r="C56"/>
  <c r="D55"/>
  <c r="C55"/>
  <c r="D54"/>
  <c r="C54"/>
  <c r="D53"/>
  <c r="C53"/>
  <c r="D52"/>
  <c r="C52"/>
  <c r="D51"/>
  <c r="C51"/>
  <c r="D50"/>
  <c r="C50"/>
  <c r="D49"/>
  <c r="C49"/>
  <c r="D48"/>
  <c r="C48"/>
  <c r="D47"/>
  <c r="C47"/>
  <c r="D46"/>
  <c r="C46"/>
  <c r="D45"/>
  <c r="C45"/>
  <c r="D44"/>
  <c r="C44"/>
  <c r="D43"/>
  <c r="C43"/>
  <c r="D42"/>
  <c r="C42"/>
  <c r="D41"/>
  <c r="C41"/>
  <c r="D40"/>
  <c r="C40"/>
  <c r="D39"/>
  <c r="C39"/>
  <c r="D38"/>
  <c r="C38"/>
  <c r="D37"/>
  <c r="C37"/>
  <c r="D36"/>
  <c r="C36"/>
  <c r="D35"/>
  <c r="C35"/>
  <c r="D34"/>
  <c r="C34"/>
  <c r="D33"/>
  <c r="C33"/>
  <c r="C30"/>
  <c r="E182" i="54" s="1"/>
  <c r="C26" i="1"/>
  <c r="E160" i="54" s="1"/>
  <c r="C27" i="1"/>
  <c r="E159" i="54" s="1"/>
  <c r="C28" i="1"/>
  <c r="E172" i="54" s="1"/>
  <c r="C23" i="1"/>
  <c r="E162" i="54" s="1"/>
  <c r="G503" i="1"/>
  <c r="G502"/>
  <c r="G501"/>
  <c r="G500"/>
  <c r="G499"/>
  <c r="G498"/>
  <c r="G497"/>
  <c r="G496"/>
  <c r="G495"/>
  <c r="G494"/>
  <c r="G493"/>
  <c r="G492"/>
  <c r="G491"/>
  <c r="G490"/>
  <c r="G489"/>
  <c r="G488"/>
  <c r="G487"/>
  <c r="G486"/>
  <c r="G485"/>
  <c r="G484"/>
  <c r="G483"/>
  <c r="G482"/>
  <c r="G481"/>
  <c r="G480"/>
  <c r="G479"/>
  <c r="G478"/>
  <c r="G477"/>
  <c r="G476"/>
  <c r="G475"/>
  <c r="G474"/>
  <c r="G473"/>
  <c r="G472"/>
  <c r="G471"/>
  <c r="G470"/>
  <c r="G469"/>
  <c r="G468"/>
  <c r="G467"/>
  <c r="G466"/>
  <c r="G465"/>
  <c r="G464"/>
  <c r="G463"/>
  <c r="G462"/>
  <c r="G461"/>
  <c r="G460"/>
  <c r="G459"/>
  <c r="G458"/>
  <c r="G457"/>
  <c r="G456"/>
  <c r="G455"/>
  <c r="G454"/>
  <c r="G453"/>
  <c r="G452"/>
  <c r="G451"/>
  <c r="G450"/>
  <c r="G449"/>
  <c r="G448"/>
  <c r="G447"/>
  <c r="G446"/>
  <c r="G445"/>
  <c r="G444"/>
  <c r="G443"/>
  <c r="G442"/>
  <c r="G441"/>
  <c r="G440"/>
  <c r="G439"/>
  <c r="G438"/>
  <c r="G437"/>
  <c r="G436"/>
  <c r="G435"/>
  <c r="G434"/>
  <c r="G433"/>
  <c r="G432"/>
  <c r="G431"/>
  <c r="G430"/>
  <c r="G429"/>
  <c r="G428"/>
  <c r="G427"/>
  <c r="G426"/>
  <c r="G425"/>
  <c r="G424"/>
  <c r="G423"/>
  <c r="G422"/>
  <c r="G421"/>
  <c r="G420"/>
  <c r="G419"/>
  <c r="G418"/>
  <c r="G417"/>
  <c r="G416"/>
  <c r="G415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F180" i="54" s="1"/>
  <c r="A503" i="1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G2"/>
  <c r="G3"/>
  <c r="B20" i="91"/>
  <c r="B21"/>
  <c r="A20"/>
  <c r="A21"/>
  <c r="R20"/>
  <c r="S20"/>
  <c r="T20"/>
  <c r="U20"/>
  <c r="R21"/>
  <c r="S21"/>
  <c r="T21"/>
  <c r="U21"/>
  <c r="B5"/>
  <c r="B6"/>
  <c r="B7"/>
  <c r="B8"/>
  <c r="B9"/>
  <c r="B10"/>
  <c r="B11"/>
  <c r="B12"/>
  <c r="A5"/>
  <c r="A6"/>
  <c r="A7"/>
  <c r="A8"/>
  <c r="A9"/>
  <c r="A10"/>
  <c r="A11"/>
  <c r="A12"/>
  <c r="R12"/>
  <c r="S12"/>
  <c r="T12"/>
  <c r="U12"/>
  <c r="R5"/>
  <c r="S5"/>
  <c r="T5"/>
  <c r="U5"/>
  <c r="R6"/>
  <c r="S6"/>
  <c r="T6"/>
  <c r="U6"/>
  <c r="R7"/>
  <c r="S7"/>
  <c r="T7"/>
  <c r="U7"/>
  <c r="R8"/>
  <c r="S8"/>
  <c r="T8"/>
  <c r="U8"/>
  <c r="R9"/>
  <c r="S9"/>
  <c r="T9"/>
  <c r="U9"/>
  <c r="R10"/>
  <c r="S10"/>
  <c r="T10"/>
  <c r="U10"/>
  <c r="R11"/>
  <c r="S11"/>
  <c r="T11"/>
  <c r="U11"/>
  <c r="M12"/>
  <c r="M5"/>
  <c r="M6"/>
  <c r="M7"/>
  <c r="M8"/>
  <c r="M9"/>
  <c r="G12"/>
  <c r="M11"/>
  <c r="M10"/>
  <c r="G7"/>
  <c r="G6"/>
  <c r="G5"/>
  <c r="C5"/>
  <c r="C6"/>
  <c r="C7"/>
  <c r="F7"/>
  <c r="E7"/>
  <c r="D7"/>
  <c r="F6"/>
  <c r="E6"/>
  <c r="D6"/>
  <c r="F12"/>
  <c r="F5"/>
  <c r="E5"/>
  <c r="D5"/>
  <c r="B20" i="93"/>
  <c r="B21"/>
  <c r="A20"/>
  <c r="R21"/>
  <c r="S21"/>
  <c r="T21"/>
  <c r="U21"/>
  <c r="A21"/>
  <c r="R20"/>
  <c r="S20"/>
  <c r="T20"/>
  <c r="U20"/>
  <c r="R12"/>
  <c r="S12"/>
  <c r="T12"/>
  <c r="U12"/>
  <c r="M12"/>
  <c r="B5"/>
  <c r="B6"/>
  <c r="B7"/>
  <c r="B8"/>
  <c r="B9"/>
  <c r="B10"/>
  <c r="B11"/>
  <c r="B12"/>
  <c r="A5"/>
  <c r="G12"/>
  <c r="F12"/>
  <c r="A12"/>
  <c r="R11"/>
  <c r="S11"/>
  <c r="T11"/>
  <c r="U11"/>
  <c r="M11"/>
  <c r="A11"/>
  <c r="R10"/>
  <c r="S10"/>
  <c r="T10"/>
  <c r="U10"/>
  <c r="M10"/>
  <c r="A10"/>
  <c r="R9"/>
  <c r="S9"/>
  <c r="T9"/>
  <c r="U9"/>
  <c r="M9"/>
  <c r="A9"/>
  <c r="R5"/>
  <c r="S5"/>
  <c r="T5"/>
  <c r="U5"/>
  <c r="A6"/>
  <c r="A7"/>
  <c r="A8"/>
  <c r="R6"/>
  <c r="S6"/>
  <c r="T6"/>
  <c r="U6"/>
  <c r="R7"/>
  <c r="S7"/>
  <c r="T7"/>
  <c r="U7"/>
  <c r="R8"/>
  <c r="S8"/>
  <c r="T8"/>
  <c r="U8"/>
  <c r="M5"/>
  <c r="M6"/>
  <c r="M7"/>
  <c r="M8"/>
  <c r="C5"/>
  <c r="D5"/>
  <c r="E5"/>
  <c r="F5"/>
  <c r="G5"/>
  <c r="C6"/>
  <c r="D6"/>
  <c r="E6"/>
  <c r="F6"/>
  <c r="G6"/>
  <c r="C7"/>
  <c r="D7"/>
  <c r="E7"/>
  <c r="F7"/>
  <c r="G7"/>
  <c r="B20" i="54"/>
  <c r="B21"/>
  <c r="F21"/>
  <c r="E21"/>
  <c r="D21"/>
  <c r="F20"/>
  <c r="E20"/>
  <c r="D20"/>
  <c r="B5"/>
  <c r="B6"/>
  <c r="B7"/>
  <c r="B8"/>
  <c r="B9"/>
  <c r="B10"/>
  <c r="B11"/>
  <c r="B12"/>
  <c r="F7"/>
  <c r="E7"/>
  <c r="D7"/>
  <c r="F6"/>
  <c r="E6"/>
  <c r="D6"/>
  <c r="F5"/>
  <c r="E5"/>
  <c r="D5"/>
  <c r="L427" i="91"/>
  <c r="K427"/>
  <c r="J427"/>
  <c r="I427"/>
  <c r="L418"/>
  <c r="K418"/>
  <c r="J418"/>
  <c r="I418"/>
  <c r="L361"/>
  <c r="K361"/>
  <c r="J361"/>
  <c r="I361"/>
  <c r="L352"/>
  <c r="K352"/>
  <c r="J352"/>
  <c r="I352"/>
  <c r="H361"/>
  <c r="L180" i="93"/>
  <c r="K180"/>
  <c r="J180"/>
  <c r="I180"/>
  <c r="L171"/>
  <c r="K171"/>
  <c r="J171"/>
  <c r="I171"/>
  <c r="L114"/>
  <c r="K114"/>
  <c r="J114"/>
  <c r="I114"/>
  <c r="L105"/>
  <c r="K105"/>
  <c r="J105"/>
  <c r="I105"/>
  <c r="L86"/>
  <c r="K86"/>
  <c r="J86"/>
  <c r="I86"/>
  <c r="L29"/>
  <c r="K29"/>
  <c r="J29"/>
  <c r="I29"/>
  <c r="L333" i="91"/>
  <c r="K333"/>
  <c r="J333"/>
  <c r="I333"/>
  <c r="H114" i="93"/>
  <c r="H29"/>
  <c r="L275" i="91"/>
  <c r="K275"/>
  <c r="J275"/>
  <c r="I275"/>
  <c r="L256"/>
  <c r="K256"/>
  <c r="J256"/>
  <c r="I256"/>
  <c r="L199"/>
  <c r="K199"/>
  <c r="J199"/>
  <c r="I199"/>
  <c r="L190"/>
  <c r="K190"/>
  <c r="J190"/>
  <c r="I190"/>
  <c r="L171"/>
  <c r="K171"/>
  <c r="J171"/>
  <c r="I171"/>
  <c r="L114"/>
  <c r="K114"/>
  <c r="J114"/>
  <c r="I114"/>
  <c r="L105"/>
  <c r="K105"/>
  <c r="J105"/>
  <c r="I105"/>
  <c r="L86"/>
  <c r="K86"/>
  <c r="J86"/>
  <c r="I86"/>
  <c r="L29"/>
  <c r="K29"/>
  <c r="J29"/>
  <c r="I29"/>
  <c r="H20"/>
  <c r="H21"/>
  <c r="L21"/>
  <c r="K21"/>
  <c r="J21"/>
  <c r="I21"/>
  <c r="L20"/>
  <c r="K20"/>
  <c r="J20"/>
  <c r="I20"/>
  <c r="H12"/>
  <c r="L12"/>
  <c r="H5"/>
  <c r="H6"/>
  <c r="H7"/>
  <c r="H8"/>
  <c r="H9"/>
  <c r="H11"/>
  <c r="L11"/>
  <c r="H10"/>
  <c r="L10"/>
  <c r="L9"/>
  <c r="L8"/>
  <c r="L7"/>
  <c r="L6"/>
  <c r="L5"/>
  <c r="K7"/>
  <c r="J7"/>
  <c r="I7"/>
  <c r="K6"/>
  <c r="J6"/>
  <c r="I6"/>
  <c r="K10"/>
  <c r="J10"/>
  <c r="I10"/>
  <c r="K12"/>
  <c r="J12"/>
  <c r="I12"/>
  <c r="K11"/>
  <c r="J11"/>
  <c r="I11"/>
  <c r="K8"/>
  <c r="J8"/>
  <c r="I8"/>
  <c r="K9"/>
  <c r="J9"/>
  <c r="I9"/>
  <c r="K5"/>
  <c r="J5"/>
  <c r="I5"/>
  <c r="H21" i="93"/>
  <c r="L21"/>
  <c r="K21"/>
  <c r="J21"/>
  <c r="I21"/>
  <c r="H20"/>
  <c r="L20"/>
  <c r="K20"/>
  <c r="J20"/>
  <c r="I20"/>
  <c r="L12"/>
  <c r="K12"/>
  <c r="J12"/>
  <c r="I12"/>
  <c r="H12"/>
  <c r="L11"/>
  <c r="K11"/>
  <c r="J11"/>
  <c r="I11"/>
  <c r="H11"/>
  <c r="L10"/>
  <c r="K10"/>
  <c r="J10"/>
  <c r="I10"/>
  <c r="H10"/>
  <c r="L9"/>
  <c r="K9"/>
  <c r="J9"/>
  <c r="I9"/>
  <c r="H9"/>
  <c r="H5"/>
  <c r="L5"/>
  <c r="H6"/>
  <c r="H7"/>
  <c r="H8"/>
  <c r="I5"/>
  <c r="J5"/>
  <c r="K5"/>
  <c r="L6"/>
  <c r="I6"/>
  <c r="J6"/>
  <c r="K6"/>
  <c r="L7"/>
  <c r="I7"/>
  <c r="J7"/>
  <c r="K7"/>
  <c r="L8"/>
  <c r="I8"/>
  <c r="J8"/>
  <c r="K8"/>
  <c r="H199" i="91"/>
  <c r="H114"/>
  <c r="H29"/>
  <c r="B39" l="1"/>
  <c r="B54"/>
  <c r="B64"/>
  <c r="B76"/>
  <c r="B97"/>
  <c r="B124"/>
  <c r="B139"/>
  <c r="B149"/>
  <c r="B161"/>
  <c r="B182"/>
  <c r="B209"/>
  <c r="B224"/>
  <c r="B234"/>
  <c r="B246"/>
  <c r="B267"/>
  <c r="B286"/>
  <c r="B300"/>
  <c r="B311"/>
  <c r="B323"/>
  <c r="B344"/>
  <c r="B39" i="93"/>
  <c r="B54"/>
  <c r="B64"/>
  <c r="B76"/>
  <c r="B97"/>
  <c r="B124"/>
  <c r="B139"/>
  <c r="B149"/>
  <c r="B161"/>
  <c r="F52" i="54"/>
  <c r="F53"/>
  <c r="F54"/>
  <c r="F62"/>
  <c r="F63"/>
  <c r="F64"/>
  <c r="F65"/>
  <c r="F66"/>
  <c r="F74"/>
  <c r="E75"/>
  <c r="F75"/>
  <c r="E76"/>
  <c r="F76"/>
  <c r="E77"/>
  <c r="F77"/>
  <c r="F78"/>
  <c r="F86"/>
  <c r="E87"/>
  <c r="F87"/>
  <c r="E95"/>
  <c r="F95"/>
  <c r="F96"/>
  <c r="E97"/>
  <c r="F97"/>
  <c r="B225" i="93"/>
  <c r="B371" i="91"/>
  <c r="B386"/>
  <c r="B396"/>
  <c r="B408"/>
  <c r="B457"/>
  <c r="I52"/>
  <c r="J52"/>
  <c r="K52"/>
  <c r="L52"/>
  <c r="I95"/>
  <c r="J95"/>
  <c r="K95"/>
  <c r="L95"/>
  <c r="I137"/>
  <c r="J137"/>
  <c r="K137"/>
  <c r="L137"/>
  <c r="I180"/>
  <c r="J180"/>
  <c r="K180"/>
  <c r="L180"/>
  <c r="I222"/>
  <c r="J222"/>
  <c r="K222"/>
  <c r="L222"/>
  <c r="I265"/>
  <c r="J265"/>
  <c r="K265"/>
  <c r="L265"/>
  <c r="I342"/>
  <c r="J342"/>
  <c r="K342"/>
  <c r="L342"/>
  <c r="I52" i="93"/>
  <c r="J52"/>
  <c r="K52"/>
  <c r="L52"/>
  <c r="I95"/>
  <c r="J95"/>
  <c r="K95"/>
  <c r="L95"/>
  <c r="I137"/>
  <c r="J137"/>
  <c r="K137"/>
  <c r="L137"/>
  <c r="I384" i="91"/>
  <c r="J384"/>
  <c r="K384"/>
  <c r="L384"/>
  <c r="M29"/>
  <c r="M114"/>
  <c r="M199"/>
  <c r="M21" i="93"/>
  <c r="M21" i="91"/>
  <c r="M20"/>
  <c r="M29" i="93"/>
  <c r="M114"/>
  <c r="M361" i="91"/>
  <c r="H53"/>
  <c r="L53"/>
  <c r="K53"/>
  <c r="J53"/>
  <c r="I53"/>
  <c r="H87"/>
  <c r="L87"/>
  <c r="K87"/>
  <c r="J87"/>
  <c r="I87"/>
  <c r="H96"/>
  <c r="L96"/>
  <c r="K96"/>
  <c r="J96"/>
  <c r="I96"/>
  <c r="H106"/>
  <c r="L106"/>
  <c r="K106"/>
  <c r="J106"/>
  <c r="I106"/>
  <c r="H138"/>
  <c r="L138"/>
  <c r="K138"/>
  <c r="J138"/>
  <c r="I138"/>
  <c r="H172"/>
  <c r="L172"/>
  <c r="K172"/>
  <c r="J172"/>
  <c r="I172"/>
  <c r="H181"/>
  <c r="L181"/>
  <c r="K181"/>
  <c r="J181"/>
  <c r="I181"/>
  <c r="H191"/>
  <c r="L191"/>
  <c r="K191"/>
  <c r="J191"/>
  <c r="I191"/>
  <c r="H223"/>
  <c r="L223"/>
  <c r="K223"/>
  <c r="J223"/>
  <c r="I223"/>
  <c r="H257"/>
  <c r="L257"/>
  <c r="K257"/>
  <c r="J257"/>
  <c r="I257"/>
  <c r="H266"/>
  <c r="L266"/>
  <c r="K266"/>
  <c r="J266"/>
  <c r="I266"/>
  <c r="H276"/>
  <c r="L276"/>
  <c r="K276"/>
  <c r="J276"/>
  <c r="I276"/>
  <c r="M20" i="93"/>
  <c r="H334" i="91"/>
  <c r="L334"/>
  <c r="K334"/>
  <c r="J334"/>
  <c r="I334"/>
  <c r="H343"/>
  <c r="L343"/>
  <c r="K343"/>
  <c r="J343"/>
  <c r="I343"/>
  <c r="H53" i="93"/>
  <c r="L53"/>
  <c r="K53"/>
  <c r="J53"/>
  <c r="I53"/>
  <c r="H87"/>
  <c r="L87"/>
  <c r="K87"/>
  <c r="J87"/>
  <c r="I87"/>
  <c r="H96"/>
  <c r="L96"/>
  <c r="K96"/>
  <c r="J96"/>
  <c r="I96"/>
  <c r="H106"/>
  <c r="L106"/>
  <c r="K106"/>
  <c r="J106"/>
  <c r="I106"/>
  <c r="H138"/>
  <c r="L138"/>
  <c r="K138"/>
  <c r="J138"/>
  <c r="I138"/>
  <c r="H172"/>
  <c r="L172"/>
  <c r="K172"/>
  <c r="J172"/>
  <c r="I172"/>
  <c r="H52" i="91"/>
  <c r="H86"/>
  <c r="H95"/>
  <c r="H105"/>
  <c r="H137"/>
  <c r="H171"/>
  <c r="H180"/>
  <c r="H190"/>
  <c r="H222"/>
  <c r="H256"/>
  <c r="H265"/>
  <c r="H275"/>
  <c r="L224" i="93"/>
  <c r="H353" i="91"/>
  <c r="L353"/>
  <c r="K353"/>
  <c r="J353"/>
  <c r="I353"/>
  <c r="H385"/>
  <c r="L385"/>
  <c r="K385"/>
  <c r="J385"/>
  <c r="I385"/>
  <c r="H419"/>
  <c r="L419"/>
  <c r="K419"/>
  <c r="J419"/>
  <c r="I419"/>
  <c r="H333"/>
  <c r="H342"/>
  <c r="H52" i="93"/>
  <c r="H86"/>
  <c r="H95"/>
  <c r="H105"/>
  <c r="H137"/>
  <c r="H171"/>
  <c r="I181"/>
  <c r="J181"/>
  <c r="K181"/>
  <c r="L181"/>
  <c r="H181"/>
  <c r="H180"/>
  <c r="I182"/>
  <c r="J182"/>
  <c r="K182"/>
  <c r="L182"/>
  <c r="H182"/>
  <c r="H183"/>
  <c r="I183"/>
  <c r="J183"/>
  <c r="K183"/>
  <c r="L183"/>
  <c r="H184"/>
  <c r="I184"/>
  <c r="J184"/>
  <c r="K184"/>
  <c r="L184"/>
  <c r="H185"/>
  <c r="I185"/>
  <c r="J185"/>
  <c r="K185"/>
  <c r="L185"/>
  <c r="H186"/>
  <c r="I186"/>
  <c r="J186"/>
  <c r="K186"/>
  <c r="L186"/>
  <c r="H187"/>
  <c r="I187"/>
  <c r="J187"/>
  <c r="K187"/>
  <c r="L187"/>
  <c r="H188"/>
  <c r="I188"/>
  <c r="J188"/>
  <c r="K188"/>
  <c r="L188"/>
  <c r="H189"/>
  <c r="I189"/>
  <c r="J189"/>
  <c r="K189"/>
  <c r="L189"/>
  <c r="H190"/>
  <c r="I190"/>
  <c r="J190"/>
  <c r="K190"/>
  <c r="L190"/>
  <c r="H191"/>
  <c r="I191"/>
  <c r="J191"/>
  <c r="K191"/>
  <c r="L191"/>
  <c r="H192"/>
  <c r="I192"/>
  <c r="J192"/>
  <c r="K192"/>
  <c r="L192"/>
  <c r="H193"/>
  <c r="I193"/>
  <c r="J193"/>
  <c r="K193"/>
  <c r="L193"/>
  <c r="H194"/>
  <c r="I194"/>
  <c r="J194"/>
  <c r="K194"/>
  <c r="L194"/>
  <c r="H195"/>
  <c r="I195"/>
  <c r="J195"/>
  <c r="K195"/>
  <c r="L195"/>
  <c r="H196"/>
  <c r="I196"/>
  <c r="J196"/>
  <c r="K196"/>
  <c r="L196"/>
  <c r="H197"/>
  <c r="I197"/>
  <c r="J197"/>
  <c r="K197"/>
  <c r="L197"/>
  <c r="H198"/>
  <c r="I198"/>
  <c r="J198"/>
  <c r="K198"/>
  <c r="L198"/>
  <c r="H199"/>
  <c r="I199"/>
  <c r="J199"/>
  <c r="K199"/>
  <c r="L199"/>
  <c r="H200"/>
  <c r="I200"/>
  <c r="J200"/>
  <c r="K200"/>
  <c r="L200"/>
  <c r="H201"/>
  <c r="I201"/>
  <c r="J201"/>
  <c r="K201"/>
  <c r="L201"/>
  <c r="H202"/>
  <c r="I202"/>
  <c r="J202"/>
  <c r="K202"/>
  <c r="L202"/>
  <c r="H203"/>
  <c r="I203"/>
  <c r="J203"/>
  <c r="K203"/>
  <c r="L203"/>
  <c r="H204"/>
  <c r="I204"/>
  <c r="J204"/>
  <c r="K204"/>
  <c r="L204"/>
  <c r="H205"/>
  <c r="I205"/>
  <c r="J205"/>
  <c r="K205"/>
  <c r="L205"/>
  <c r="H206"/>
  <c r="I206"/>
  <c r="J206"/>
  <c r="K206"/>
  <c r="L206"/>
  <c r="H207"/>
  <c r="I207"/>
  <c r="J207"/>
  <c r="K207"/>
  <c r="L207"/>
  <c r="H208"/>
  <c r="I208"/>
  <c r="J208"/>
  <c r="K208"/>
  <c r="L208"/>
  <c r="H209"/>
  <c r="I209"/>
  <c r="J209"/>
  <c r="K209"/>
  <c r="L209"/>
  <c r="H210"/>
  <c r="I210"/>
  <c r="J210"/>
  <c r="K210"/>
  <c r="L210"/>
  <c r="H211"/>
  <c r="I211"/>
  <c r="J211"/>
  <c r="K211"/>
  <c r="L211"/>
  <c r="H212"/>
  <c r="I212"/>
  <c r="J212"/>
  <c r="K212"/>
  <c r="L212"/>
  <c r="H213"/>
  <c r="I213"/>
  <c r="J213"/>
  <c r="K213"/>
  <c r="L213"/>
  <c r="H214"/>
  <c r="I214"/>
  <c r="J214"/>
  <c r="K214"/>
  <c r="L214"/>
  <c r="H215"/>
  <c r="I215"/>
  <c r="J215"/>
  <c r="K215"/>
  <c r="L215"/>
  <c r="H216"/>
  <c r="I216"/>
  <c r="J216"/>
  <c r="K216"/>
  <c r="L216"/>
  <c r="H217"/>
  <c r="I217"/>
  <c r="J217"/>
  <c r="K217"/>
  <c r="L217"/>
  <c r="H218"/>
  <c r="I218"/>
  <c r="J218"/>
  <c r="K218"/>
  <c r="L218"/>
  <c r="H219"/>
  <c r="I219"/>
  <c r="J219"/>
  <c r="K219"/>
  <c r="L219"/>
  <c r="H220"/>
  <c r="I220"/>
  <c r="J220"/>
  <c r="K220"/>
  <c r="L220"/>
  <c r="H221"/>
  <c r="I221"/>
  <c r="J221"/>
  <c r="K221"/>
  <c r="L221"/>
  <c r="H222"/>
  <c r="I222"/>
  <c r="J222"/>
  <c r="K222"/>
  <c r="L222"/>
  <c r="H223"/>
  <c r="I223"/>
  <c r="J223"/>
  <c r="K223"/>
  <c r="L223"/>
  <c r="H224"/>
  <c r="I224"/>
  <c r="J224"/>
  <c r="K224"/>
  <c r="L456" i="91"/>
  <c r="K456"/>
  <c r="J456"/>
  <c r="I456"/>
  <c r="H352"/>
  <c r="H384"/>
  <c r="H418"/>
  <c r="I428"/>
  <c r="J428"/>
  <c r="K428"/>
  <c r="L428"/>
  <c r="H428"/>
  <c r="H427"/>
  <c r="I429"/>
  <c r="J429"/>
  <c r="K429"/>
  <c r="L429"/>
  <c r="H429"/>
  <c r="H430"/>
  <c r="I430"/>
  <c r="J430"/>
  <c r="K430"/>
  <c r="L430"/>
  <c r="H431"/>
  <c r="I431"/>
  <c r="J431"/>
  <c r="K431"/>
  <c r="L431"/>
  <c r="H432"/>
  <c r="I432"/>
  <c r="J432"/>
  <c r="K432"/>
  <c r="L432"/>
  <c r="H433"/>
  <c r="I433"/>
  <c r="J433"/>
  <c r="K433"/>
  <c r="L433"/>
  <c r="H434"/>
  <c r="I434"/>
  <c r="J434"/>
  <c r="K434"/>
  <c r="L434"/>
  <c r="H435"/>
  <c r="I435"/>
  <c r="J435"/>
  <c r="K435"/>
  <c r="L435"/>
  <c r="H436"/>
  <c r="I436"/>
  <c r="J436"/>
  <c r="K436"/>
  <c r="L436"/>
  <c r="H437"/>
  <c r="I437"/>
  <c r="J437"/>
  <c r="K437"/>
  <c r="L437"/>
  <c r="H438"/>
  <c r="I438"/>
  <c r="J438"/>
  <c r="K438"/>
  <c r="L438"/>
  <c r="H439"/>
  <c r="I439"/>
  <c r="J439"/>
  <c r="K439"/>
  <c r="L439"/>
  <c r="H440"/>
  <c r="I440"/>
  <c r="J440"/>
  <c r="K440"/>
  <c r="L440"/>
  <c r="H441"/>
  <c r="I441"/>
  <c r="J441"/>
  <c r="K441"/>
  <c r="L441"/>
  <c r="H442"/>
  <c r="I442"/>
  <c r="J442"/>
  <c r="K442"/>
  <c r="L442"/>
  <c r="H443"/>
  <c r="I443"/>
  <c r="J443"/>
  <c r="K443"/>
  <c r="L443"/>
  <c r="H444"/>
  <c r="I444"/>
  <c r="J444"/>
  <c r="K444"/>
  <c r="L444"/>
  <c r="H445"/>
  <c r="I445"/>
  <c r="J445"/>
  <c r="K445"/>
  <c r="L445"/>
  <c r="H446"/>
  <c r="I446"/>
  <c r="J446"/>
  <c r="K446"/>
  <c r="L446"/>
  <c r="H447"/>
  <c r="I447"/>
  <c r="J447"/>
  <c r="K447"/>
  <c r="L447"/>
  <c r="H448"/>
  <c r="I448"/>
  <c r="J448"/>
  <c r="K448"/>
  <c r="L448"/>
  <c r="H449"/>
  <c r="I449"/>
  <c r="J449"/>
  <c r="K449"/>
  <c r="L449"/>
  <c r="H450"/>
  <c r="I450"/>
  <c r="J450"/>
  <c r="K450"/>
  <c r="L450"/>
  <c r="H451"/>
  <c r="I451"/>
  <c r="J451"/>
  <c r="K451"/>
  <c r="L451"/>
  <c r="H452"/>
  <c r="I452"/>
  <c r="J452"/>
  <c r="K452"/>
  <c r="L452"/>
  <c r="H453"/>
  <c r="I453"/>
  <c r="J453"/>
  <c r="K453"/>
  <c r="L453"/>
  <c r="H454"/>
  <c r="I454"/>
  <c r="J454"/>
  <c r="K454"/>
  <c r="L454"/>
  <c r="H455"/>
  <c r="I455"/>
  <c r="J455"/>
  <c r="K455"/>
  <c r="L455"/>
  <c r="H456"/>
  <c r="B458" l="1"/>
  <c r="B409"/>
  <c r="B397"/>
  <c r="B372"/>
  <c r="B226" i="93"/>
  <c r="B162"/>
  <c r="B150"/>
  <c r="B125"/>
  <c r="B77"/>
  <c r="B65"/>
  <c r="B40"/>
  <c r="B324" i="91"/>
  <c r="B312"/>
  <c r="B301"/>
  <c r="B287"/>
  <c r="B247"/>
  <c r="B235"/>
  <c r="B210"/>
  <c r="B162"/>
  <c r="B150"/>
  <c r="B125"/>
  <c r="B77"/>
  <c r="B65"/>
  <c r="B40"/>
  <c r="H299"/>
  <c r="I299"/>
  <c r="J299"/>
  <c r="K299"/>
  <c r="L299"/>
  <c r="M429"/>
  <c r="M427"/>
  <c r="M428"/>
  <c r="M418"/>
  <c r="M384"/>
  <c r="M352"/>
  <c r="M182" i="93"/>
  <c r="M180"/>
  <c r="M181"/>
  <c r="M171"/>
  <c r="M137"/>
  <c r="M105"/>
  <c r="M95"/>
  <c r="M86"/>
  <c r="M52"/>
  <c r="M342" i="91"/>
  <c r="M333"/>
  <c r="M419"/>
  <c r="M385"/>
  <c r="M353"/>
  <c r="M275"/>
  <c r="M265"/>
  <c r="M256"/>
  <c r="M222"/>
  <c r="M190"/>
  <c r="M180"/>
  <c r="M171"/>
  <c r="M137"/>
  <c r="M105"/>
  <c r="M95"/>
  <c r="M86"/>
  <c r="M52"/>
  <c r="M172" i="93"/>
  <c r="M138"/>
  <c r="M106"/>
  <c r="M96"/>
  <c r="M87"/>
  <c r="M53"/>
  <c r="M343" i="91"/>
  <c r="M334"/>
  <c r="G20" i="93"/>
  <c r="C20"/>
  <c r="M276" i="91"/>
  <c r="M266"/>
  <c r="M257"/>
  <c r="M223"/>
  <c r="M191"/>
  <c r="M181"/>
  <c r="M172"/>
  <c r="M138"/>
  <c r="M106"/>
  <c r="M96"/>
  <c r="M87"/>
  <c r="M53"/>
  <c r="G361"/>
  <c r="C361"/>
  <c r="G114" i="93"/>
  <c r="C114"/>
  <c r="G29"/>
  <c r="C29"/>
  <c r="G20" i="91"/>
  <c r="C20"/>
  <c r="G21"/>
  <c r="C21"/>
  <c r="G21" i="93"/>
  <c r="C21"/>
  <c r="G199" i="91"/>
  <c r="C199"/>
  <c r="G114"/>
  <c r="C114"/>
  <c r="G29"/>
  <c r="C29"/>
  <c r="L457"/>
  <c r="K457"/>
  <c r="J457"/>
  <c r="I457"/>
  <c r="H457"/>
  <c r="H386"/>
  <c r="L386"/>
  <c r="K386"/>
  <c r="J386"/>
  <c r="I386"/>
  <c r="L225" i="93"/>
  <c r="K225"/>
  <c r="J225"/>
  <c r="I225"/>
  <c r="H225"/>
  <c r="H139"/>
  <c r="L139"/>
  <c r="K139"/>
  <c r="J139"/>
  <c r="I139"/>
  <c r="H97"/>
  <c r="L97"/>
  <c r="K97"/>
  <c r="J97"/>
  <c r="I97"/>
  <c r="H54"/>
  <c r="L54"/>
  <c r="K54"/>
  <c r="J54"/>
  <c r="I54"/>
  <c r="H344" i="91"/>
  <c r="L344"/>
  <c r="K344"/>
  <c r="J344"/>
  <c r="I344"/>
  <c r="H300"/>
  <c r="L300"/>
  <c r="K300"/>
  <c r="J300"/>
  <c r="I300"/>
  <c r="H267"/>
  <c r="L267"/>
  <c r="K267"/>
  <c r="J267"/>
  <c r="I267"/>
  <c r="H224"/>
  <c r="L224"/>
  <c r="K224"/>
  <c r="J224"/>
  <c r="I224"/>
  <c r="H182"/>
  <c r="L182"/>
  <c r="K182"/>
  <c r="J182"/>
  <c r="I182"/>
  <c r="H139"/>
  <c r="L139"/>
  <c r="K139"/>
  <c r="J139"/>
  <c r="I139"/>
  <c r="H97"/>
  <c r="L97"/>
  <c r="K97"/>
  <c r="J97"/>
  <c r="I97"/>
  <c r="H54"/>
  <c r="L54"/>
  <c r="K54"/>
  <c r="J54"/>
  <c r="I54"/>
  <c r="F29" l="1"/>
  <c r="E29"/>
  <c r="D29"/>
  <c r="F114"/>
  <c r="E114"/>
  <c r="D114"/>
  <c r="F199"/>
  <c r="E199"/>
  <c r="D199"/>
  <c r="F21" i="93"/>
  <c r="E21"/>
  <c r="D21"/>
  <c r="F21" i="91"/>
  <c r="E21"/>
  <c r="D21"/>
  <c r="F20"/>
  <c r="E20"/>
  <c r="D20"/>
  <c r="F29" i="93"/>
  <c r="E29"/>
  <c r="D29"/>
  <c r="F114"/>
  <c r="E114"/>
  <c r="D114"/>
  <c r="F361" i="91"/>
  <c r="E361"/>
  <c r="D361"/>
  <c r="F20" i="93"/>
  <c r="E20"/>
  <c r="D20"/>
  <c r="B41" i="91"/>
  <c r="B66"/>
  <c r="B78"/>
  <c r="B126"/>
  <c r="B151"/>
  <c r="B163"/>
  <c r="B211"/>
  <c r="B236"/>
  <c r="B248"/>
  <c r="B288"/>
  <c r="B313"/>
  <c r="B325"/>
  <c r="B41" i="93"/>
  <c r="B66"/>
  <c r="B78"/>
  <c r="B126"/>
  <c r="B151"/>
  <c r="B163"/>
  <c r="B227"/>
  <c r="B373" i="91"/>
  <c r="B398"/>
  <c r="B410"/>
  <c r="B459"/>
  <c r="I64"/>
  <c r="J64"/>
  <c r="K64"/>
  <c r="L64"/>
  <c r="H64"/>
  <c r="H62"/>
  <c r="I63"/>
  <c r="J63"/>
  <c r="K63"/>
  <c r="L63"/>
  <c r="H63"/>
  <c r="I62"/>
  <c r="J62"/>
  <c r="K62"/>
  <c r="L62"/>
  <c r="I76"/>
  <c r="J76"/>
  <c r="K76"/>
  <c r="L76"/>
  <c r="H76"/>
  <c r="H74"/>
  <c r="I75"/>
  <c r="J75"/>
  <c r="K75"/>
  <c r="L75"/>
  <c r="H75"/>
  <c r="I74"/>
  <c r="J74"/>
  <c r="K74"/>
  <c r="L74"/>
  <c r="I149"/>
  <c r="J149"/>
  <c r="K149"/>
  <c r="L149"/>
  <c r="H149"/>
  <c r="H147"/>
  <c r="I148"/>
  <c r="J148"/>
  <c r="K148"/>
  <c r="L148"/>
  <c r="H148"/>
  <c r="I147"/>
  <c r="J147"/>
  <c r="K147"/>
  <c r="L147"/>
  <c r="I161"/>
  <c r="J161"/>
  <c r="K161"/>
  <c r="L161"/>
  <c r="H161"/>
  <c r="H159"/>
  <c r="I160"/>
  <c r="J160"/>
  <c r="K160"/>
  <c r="L160"/>
  <c r="H160"/>
  <c r="I159"/>
  <c r="J159"/>
  <c r="K159"/>
  <c r="L159"/>
  <c r="I234"/>
  <c r="J234"/>
  <c r="K234"/>
  <c r="L234"/>
  <c r="H234"/>
  <c r="H232"/>
  <c r="I233"/>
  <c r="J233"/>
  <c r="K233"/>
  <c r="L233"/>
  <c r="H233"/>
  <c r="I232"/>
  <c r="J232"/>
  <c r="K232"/>
  <c r="L232"/>
  <c r="I246"/>
  <c r="J246"/>
  <c r="K246"/>
  <c r="L246"/>
  <c r="H246"/>
  <c r="H244"/>
  <c r="I245"/>
  <c r="J245"/>
  <c r="K245"/>
  <c r="L245"/>
  <c r="H245"/>
  <c r="I244"/>
  <c r="J244"/>
  <c r="K244"/>
  <c r="L244"/>
  <c r="I311"/>
  <c r="J311"/>
  <c r="K311"/>
  <c r="L311"/>
  <c r="H311"/>
  <c r="H309"/>
  <c r="I310"/>
  <c r="J310"/>
  <c r="K310"/>
  <c r="L310"/>
  <c r="H310"/>
  <c r="I309"/>
  <c r="J309"/>
  <c r="K309"/>
  <c r="L309"/>
  <c r="I323"/>
  <c r="J323"/>
  <c r="K323"/>
  <c r="L323"/>
  <c r="H323"/>
  <c r="H321"/>
  <c r="I322"/>
  <c r="J322"/>
  <c r="K322"/>
  <c r="L322"/>
  <c r="H322"/>
  <c r="I321"/>
  <c r="J321"/>
  <c r="K321"/>
  <c r="L321"/>
  <c r="I64" i="93"/>
  <c r="J64"/>
  <c r="K64"/>
  <c r="L64"/>
  <c r="H64"/>
  <c r="H62"/>
  <c r="I63"/>
  <c r="J63"/>
  <c r="K63"/>
  <c r="L63"/>
  <c r="H63"/>
  <c r="I62"/>
  <c r="J62"/>
  <c r="K62"/>
  <c r="L62"/>
  <c r="I76"/>
  <c r="J76"/>
  <c r="K76"/>
  <c r="L76"/>
  <c r="H76"/>
  <c r="H74"/>
  <c r="I75"/>
  <c r="J75"/>
  <c r="K75"/>
  <c r="L75"/>
  <c r="H75"/>
  <c r="I74"/>
  <c r="J74"/>
  <c r="K74"/>
  <c r="L74"/>
  <c r="I149"/>
  <c r="J149"/>
  <c r="K149"/>
  <c r="L149"/>
  <c r="H149"/>
  <c r="H147"/>
  <c r="I148"/>
  <c r="J148"/>
  <c r="K148"/>
  <c r="L148"/>
  <c r="H148"/>
  <c r="I147"/>
  <c r="J147"/>
  <c r="K147"/>
  <c r="L147"/>
  <c r="I161"/>
  <c r="J161"/>
  <c r="K161"/>
  <c r="L161"/>
  <c r="H161"/>
  <c r="H159"/>
  <c r="I160"/>
  <c r="J160"/>
  <c r="K160"/>
  <c r="L160"/>
  <c r="H160"/>
  <c r="I159"/>
  <c r="J159"/>
  <c r="K159"/>
  <c r="L159"/>
  <c r="I396" i="91"/>
  <c r="J396"/>
  <c r="K396"/>
  <c r="L396"/>
  <c r="H396"/>
  <c r="H394"/>
  <c r="I395"/>
  <c r="J395"/>
  <c r="K395"/>
  <c r="L395"/>
  <c r="H395"/>
  <c r="I394"/>
  <c r="J394"/>
  <c r="K394"/>
  <c r="L394"/>
  <c r="I408"/>
  <c r="J408"/>
  <c r="K408"/>
  <c r="L408"/>
  <c r="H408"/>
  <c r="H406"/>
  <c r="I407"/>
  <c r="J407"/>
  <c r="K407"/>
  <c r="L407"/>
  <c r="H407"/>
  <c r="I406"/>
  <c r="J406"/>
  <c r="K406"/>
  <c r="L406"/>
  <c r="M54"/>
  <c r="M97"/>
  <c r="M139"/>
  <c r="M182"/>
  <c r="M224"/>
  <c r="M267"/>
  <c r="M300"/>
  <c r="M344"/>
  <c r="M54" i="93"/>
  <c r="M97"/>
  <c r="M139"/>
  <c r="M386" i="91"/>
  <c r="G53"/>
  <c r="C53"/>
  <c r="G87"/>
  <c r="C87"/>
  <c r="G96"/>
  <c r="C96"/>
  <c r="G106"/>
  <c r="C106"/>
  <c r="G138"/>
  <c r="C138"/>
  <c r="G172"/>
  <c r="C172"/>
  <c r="G181"/>
  <c r="C181"/>
  <c r="G191"/>
  <c r="C191"/>
  <c r="G223"/>
  <c r="C223"/>
  <c r="G257"/>
  <c r="C257"/>
  <c r="G266"/>
  <c r="C266"/>
  <c r="G276"/>
  <c r="C276"/>
  <c r="G334"/>
  <c r="C334"/>
  <c r="G343"/>
  <c r="C343"/>
  <c r="G53" i="93"/>
  <c r="C53"/>
  <c r="G87"/>
  <c r="C87"/>
  <c r="G96"/>
  <c r="C96"/>
  <c r="G106"/>
  <c r="C106"/>
  <c r="G138"/>
  <c r="C138"/>
  <c r="G172"/>
  <c r="C172"/>
  <c r="G52" i="91"/>
  <c r="C52"/>
  <c r="G86"/>
  <c r="C86"/>
  <c r="G95"/>
  <c r="C95"/>
  <c r="G105"/>
  <c r="C105"/>
  <c r="G137"/>
  <c r="C137"/>
  <c r="G171"/>
  <c r="C171"/>
  <c r="G180"/>
  <c r="C180"/>
  <c r="G190"/>
  <c r="C190"/>
  <c r="G222"/>
  <c r="C222"/>
  <c r="G256"/>
  <c r="C256"/>
  <c r="G265"/>
  <c r="C265"/>
  <c r="G275"/>
  <c r="C275"/>
  <c r="G353"/>
  <c r="C353"/>
  <c r="G385"/>
  <c r="C385"/>
  <c r="G419"/>
  <c r="C419"/>
  <c r="G333"/>
  <c r="C333"/>
  <c r="G342"/>
  <c r="C342"/>
  <c r="G52" i="93"/>
  <c r="C52"/>
  <c r="G86"/>
  <c r="C86"/>
  <c r="G95"/>
  <c r="C95"/>
  <c r="G105"/>
  <c r="C105"/>
  <c r="G137"/>
  <c r="C137"/>
  <c r="G171"/>
  <c r="C171"/>
  <c r="G181"/>
  <c r="C181"/>
  <c r="G180"/>
  <c r="C180"/>
  <c r="G182"/>
  <c r="C182"/>
  <c r="G352" i="91"/>
  <c r="C352"/>
  <c r="G384"/>
  <c r="C384"/>
  <c r="G418"/>
  <c r="C418"/>
  <c r="G428"/>
  <c r="C428"/>
  <c r="G427"/>
  <c r="C427"/>
  <c r="G429"/>
  <c r="C429"/>
  <c r="M299"/>
  <c r="H65"/>
  <c r="L65"/>
  <c r="K65"/>
  <c r="J65"/>
  <c r="I65"/>
  <c r="H77"/>
  <c r="L77"/>
  <c r="K77"/>
  <c r="J77"/>
  <c r="I77"/>
  <c r="H150"/>
  <c r="L150"/>
  <c r="K150"/>
  <c r="J150"/>
  <c r="I150"/>
  <c r="H162"/>
  <c r="L162"/>
  <c r="K162"/>
  <c r="J162"/>
  <c r="I162"/>
  <c r="H235"/>
  <c r="L235"/>
  <c r="K235"/>
  <c r="J235"/>
  <c r="I235"/>
  <c r="H247"/>
  <c r="L247"/>
  <c r="K247"/>
  <c r="J247"/>
  <c r="I247"/>
  <c r="H301"/>
  <c r="L301"/>
  <c r="K301"/>
  <c r="J301"/>
  <c r="I301"/>
  <c r="H312"/>
  <c r="L312"/>
  <c r="K312"/>
  <c r="J312"/>
  <c r="I312"/>
  <c r="H324"/>
  <c r="L324"/>
  <c r="K324"/>
  <c r="J324"/>
  <c r="I324"/>
  <c r="H65" i="93"/>
  <c r="L65"/>
  <c r="K65"/>
  <c r="J65"/>
  <c r="I65"/>
  <c r="H77"/>
  <c r="L77"/>
  <c r="K77"/>
  <c r="J77"/>
  <c r="I77"/>
  <c r="H150"/>
  <c r="L150"/>
  <c r="K150"/>
  <c r="J150"/>
  <c r="I150"/>
  <c r="H162"/>
  <c r="L162"/>
  <c r="K162"/>
  <c r="J162"/>
  <c r="I162"/>
  <c r="L226"/>
  <c r="K226"/>
  <c r="J226"/>
  <c r="I226"/>
  <c r="H226"/>
  <c r="H397" i="91"/>
  <c r="L397"/>
  <c r="K397"/>
  <c r="J397"/>
  <c r="I397"/>
  <c r="H409"/>
  <c r="L409"/>
  <c r="K409"/>
  <c r="J409"/>
  <c r="I409"/>
  <c r="L458"/>
  <c r="K458"/>
  <c r="J458"/>
  <c r="I458"/>
  <c r="H458"/>
  <c r="F429" l="1"/>
  <c r="E429"/>
  <c r="D429"/>
  <c r="F427"/>
  <c r="E427"/>
  <c r="D427"/>
  <c r="F428"/>
  <c r="E428"/>
  <c r="D428"/>
  <c r="F418"/>
  <c r="E418"/>
  <c r="D418"/>
  <c r="F384"/>
  <c r="E384"/>
  <c r="D384"/>
  <c r="F352"/>
  <c r="E352"/>
  <c r="D352"/>
  <c r="F182" i="93"/>
  <c r="E182"/>
  <c r="D182"/>
  <c r="F180"/>
  <c r="E180"/>
  <c r="D180"/>
  <c r="F181"/>
  <c r="E181"/>
  <c r="D181"/>
  <c r="F171"/>
  <c r="E171"/>
  <c r="D171"/>
  <c r="F137"/>
  <c r="E137"/>
  <c r="D137"/>
  <c r="F105"/>
  <c r="E105"/>
  <c r="D105"/>
  <c r="F95"/>
  <c r="E95"/>
  <c r="D95"/>
  <c r="F86"/>
  <c r="E86"/>
  <c r="D86"/>
  <c r="F52"/>
  <c r="E52"/>
  <c r="D52"/>
  <c r="F342" i="91"/>
  <c r="E342"/>
  <c r="D342"/>
  <c r="F333"/>
  <c r="E333"/>
  <c r="D333"/>
  <c r="F419"/>
  <c r="E419"/>
  <c r="D419"/>
  <c r="F385"/>
  <c r="E385"/>
  <c r="D385"/>
  <c r="F353"/>
  <c r="E353"/>
  <c r="D353"/>
  <c r="F275"/>
  <c r="E275"/>
  <c r="D275"/>
  <c r="F265"/>
  <c r="E265"/>
  <c r="D265"/>
  <c r="F256"/>
  <c r="E256"/>
  <c r="D256"/>
  <c r="F222"/>
  <c r="E222"/>
  <c r="D222"/>
  <c r="F190"/>
  <c r="E190"/>
  <c r="D190"/>
  <c r="F180"/>
  <c r="E180"/>
  <c r="D180"/>
  <c r="F171"/>
  <c r="E171"/>
  <c r="D171"/>
  <c r="F137"/>
  <c r="E137"/>
  <c r="D137"/>
  <c r="F105"/>
  <c r="E105"/>
  <c r="D105"/>
  <c r="F95"/>
  <c r="E95"/>
  <c r="D95"/>
  <c r="F86"/>
  <c r="E86"/>
  <c r="D86"/>
  <c r="F52"/>
  <c r="E52"/>
  <c r="D52"/>
  <c r="F172" i="93"/>
  <c r="E172"/>
  <c r="D172"/>
  <c r="F138"/>
  <c r="E138"/>
  <c r="D138"/>
  <c r="F106"/>
  <c r="E106"/>
  <c r="D106"/>
  <c r="F96"/>
  <c r="E96"/>
  <c r="D96"/>
  <c r="F87"/>
  <c r="E87"/>
  <c r="D87"/>
  <c r="F53"/>
  <c r="E53"/>
  <c r="D53"/>
  <c r="F343" i="91"/>
  <c r="E343"/>
  <c r="D343"/>
  <c r="F334"/>
  <c r="E334"/>
  <c r="D334"/>
  <c r="F276"/>
  <c r="E276"/>
  <c r="D276"/>
  <c r="F266"/>
  <c r="E266"/>
  <c r="D266"/>
  <c r="F257"/>
  <c r="E257"/>
  <c r="D257"/>
  <c r="F223"/>
  <c r="E223"/>
  <c r="D223"/>
  <c r="F191"/>
  <c r="E191"/>
  <c r="D191"/>
  <c r="F181"/>
  <c r="E181"/>
  <c r="D181"/>
  <c r="F172"/>
  <c r="E172"/>
  <c r="D172"/>
  <c r="F138"/>
  <c r="E138"/>
  <c r="D138"/>
  <c r="F106"/>
  <c r="E106"/>
  <c r="D106"/>
  <c r="F96"/>
  <c r="E96"/>
  <c r="D96"/>
  <c r="F87"/>
  <c r="E87"/>
  <c r="D87"/>
  <c r="F53"/>
  <c r="E53"/>
  <c r="D53"/>
  <c r="B460"/>
  <c r="B374"/>
  <c r="B228" i="93"/>
  <c r="B127"/>
  <c r="B42"/>
  <c r="B289" i="91"/>
  <c r="B212"/>
  <c r="B127"/>
  <c r="B42"/>
  <c r="M409"/>
  <c r="M397"/>
  <c r="M162" i="93"/>
  <c r="M150"/>
  <c r="M77"/>
  <c r="M65"/>
  <c r="M324" i="91"/>
  <c r="M312"/>
  <c r="M301"/>
  <c r="M247"/>
  <c r="M235"/>
  <c r="M162"/>
  <c r="M150"/>
  <c r="M77"/>
  <c r="M65"/>
  <c r="G299"/>
  <c r="C299"/>
  <c r="G386"/>
  <c r="C386"/>
  <c r="G139" i="93"/>
  <c r="C139"/>
  <c r="G97"/>
  <c r="C97"/>
  <c r="G54"/>
  <c r="C54"/>
  <c r="G344" i="91"/>
  <c r="C344"/>
  <c r="G300"/>
  <c r="C300"/>
  <c r="G267"/>
  <c r="C267"/>
  <c r="G224"/>
  <c r="C224"/>
  <c r="G182"/>
  <c r="C182"/>
  <c r="G139"/>
  <c r="C139"/>
  <c r="G97"/>
  <c r="C97"/>
  <c r="G54"/>
  <c r="C54"/>
  <c r="M407"/>
  <c r="M406"/>
  <c r="M408"/>
  <c r="M395"/>
  <c r="M394"/>
  <c r="M396"/>
  <c r="M160" i="93"/>
  <c r="M159"/>
  <c r="M161"/>
  <c r="M148"/>
  <c r="M147"/>
  <c r="M149"/>
  <c r="M75"/>
  <c r="M74"/>
  <c r="M76"/>
  <c r="M63"/>
  <c r="M62"/>
  <c r="M64"/>
  <c r="M322" i="91"/>
  <c r="M321"/>
  <c r="M323"/>
  <c r="M310"/>
  <c r="M309"/>
  <c r="M311"/>
  <c r="M245"/>
  <c r="M244"/>
  <c r="M246"/>
  <c r="M233"/>
  <c r="M232"/>
  <c r="M234"/>
  <c r="M160"/>
  <c r="M159"/>
  <c r="M161"/>
  <c r="M148"/>
  <c r="M147"/>
  <c r="M149"/>
  <c r="M75"/>
  <c r="M74"/>
  <c r="M76"/>
  <c r="M63"/>
  <c r="M62"/>
  <c r="M64"/>
  <c r="L459"/>
  <c r="K459"/>
  <c r="J459"/>
  <c r="I459"/>
  <c r="H459"/>
  <c r="H410"/>
  <c r="L410"/>
  <c r="K410"/>
  <c r="J410"/>
  <c r="I410"/>
  <c r="H398"/>
  <c r="L398"/>
  <c r="K398"/>
  <c r="J398"/>
  <c r="I398"/>
  <c r="L227" i="93"/>
  <c r="K227"/>
  <c r="J227"/>
  <c r="I227"/>
  <c r="H227"/>
  <c r="H163"/>
  <c r="L163"/>
  <c r="K163"/>
  <c r="J163"/>
  <c r="I163"/>
  <c r="H151"/>
  <c r="L151"/>
  <c r="K151"/>
  <c r="J151"/>
  <c r="I151"/>
  <c r="H78"/>
  <c r="L78"/>
  <c r="K78"/>
  <c r="J78"/>
  <c r="I78"/>
  <c r="H66"/>
  <c r="L66"/>
  <c r="K66"/>
  <c r="J66"/>
  <c r="I66"/>
  <c r="H325" i="91"/>
  <c r="L325"/>
  <c r="K325"/>
  <c r="J325"/>
  <c r="I325"/>
  <c r="H313"/>
  <c r="L313"/>
  <c r="K313"/>
  <c r="J313"/>
  <c r="I313"/>
  <c r="H248"/>
  <c r="L248"/>
  <c r="K248"/>
  <c r="J248"/>
  <c r="I248"/>
  <c r="H236"/>
  <c r="L236"/>
  <c r="K236"/>
  <c r="J236"/>
  <c r="I236"/>
  <c r="H163"/>
  <c r="L163"/>
  <c r="K163"/>
  <c r="J163"/>
  <c r="I163"/>
  <c r="H151"/>
  <c r="L151"/>
  <c r="K151"/>
  <c r="J151"/>
  <c r="I151"/>
  <c r="H78"/>
  <c r="L78"/>
  <c r="K78"/>
  <c r="J78"/>
  <c r="I78"/>
  <c r="H66"/>
  <c r="L66"/>
  <c r="K66"/>
  <c r="J66"/>
  <c r="I66"/>
  <c r="F54" l="1"/>
  <c r="E54"/>
  <c r="D54"/>
  <c r="F97"/>
  <c r="E97"/>
  <c r="D97"/>
  <c r="F139"/>
  <c r="E139"/>
  <c r="D139"/>
  <c r="F182"/>
  <c r="E182"/>
  <c r="D182"/>
  <c r="F224"/>
  <c r="E224"/>
  <c r="D224"/>
  <c r="F267"/>
  <c r="E267"/>
  <c r="D267"/>
  <c r="F300"/>
  <c r="E300"/>
  <c r="D300"/>
  <c r="F344"/>
  <c r="E344"/>
  <c r="D344"/>
  <c r="F54" i="93"/>
  <c r="E54"/>
  <c r="D54"/>
  <c r="F97"/>
  <c r="E97"/>
  <c r="D97"/>
  <c r="F139"/>
  <c r="E139"/>
  <c r="D139"/>
  <c r="F386" i="91"/>
  <c r="E386"/>
  <c r="D386"/>
  <c r="F299"/>
  <c r="E299"/>
  <c r="D299"/>
  <c r="B43"/>
  <c r="B128"/>
  <c r="B213"/>
  <c r="B290"/>
  <c r="B43" i="93"/>
  <c r="B128"/>
  <c r="B229"/>
  <c r="B375" i="91"/>
  <c r="B461"/>
  <c r="M66"/>
  <c r="M78"/>
  <c r="M151"/>
  <c r="M163"/>
  <c r="M236"/>
  <c r="M248"/>
  <c r="M313"/>
  <c r="M325"/>
  <c r="M66" i="93"/>
  <c r="M78"/>
  <c r="M151"/>
  <c r="M163"/>
  <c r="M398" i="91"/>
  <c r="M410"/>
  <c r="G64"/>
  <c r="C64"/>
  <c r="G62"/>
  <c r="C62"/>
  <c r="G63"/>
  <c r="C63"/>
  <c r="G76"/>
  <c r="C76"/>
  <c r="G74"/>
  <c r="C74"/>
  <c r="G75"/>
  <c r="C75"/>
  <c r="G149"/>
  <c r="C149"/>
  <c r="G147"/>
  <c r="C147"/>
  <c r="G148"/>
  <c r="C148"/>
  <c r="G161"/>
  <c r="C161"/>
  <c r="G159"/>
  <c r="C159"/>
  <c r="G160"/>
  <c r="C160"/>
  <c r="G234"/>
  <c r="C234"/>
  <c r="G232"/>
  <c r="C232"/>
  <c r="G233"/>
  <c r="C233"/>
  <c r="G246"/>
  <c r="C246"/>
  <c r="G244"/>
  <c r="C244"/>
  <c r="G245"/>
  <c r="C245"/>
  <c r="G311"/>
  <c r="C311"/>
  <c r="G309"/>
  <c r="C309"/>
  <c r="G310"/>
  <c r="C310"/>
  <c r="G323"/>
  <c r="C323"/>
  <c r="G321"/>
  <c r="C321"/>
  <c r="G322"/>
  <c r="C322"/>
  <c r="G64" i="93"/>
  <c r="C64"/>
  <c r="G62"/>
  <c r="C62"/>
  <c r="G63"/>
  <c r="C63"/>
  <c r="G76"/>
  <c r="C76"/>
  <c r="G74"/>
  <c r="C74"/>
  <c r="G75"/>
  <c r="C75"/>
  <c r="G149"/>
  <c r="C149"/>
  <c r="G147"/>
  <c r="C147"/>
  <c r="G148"/>
  <c r="C148"/>
  <c r="G161"/>
  <c r="C161"/>
  <c r="G159"/>
  <c r="C159"/>
  <c r="G160"/>
  <c r="C160"/>
  <c r="G396" i="91"/>
  <c r="C396"/>
  <c r="G394"/>
  <c r="C394"/>
  <c r="G395"/>
  <c r="C395"/>
  <c r="G408"/>
  <c r="C408"/>
  <c r="G406"/>
  <c r="C406"/>
  <c r="G407"/>
  <c r="C407"/>
  <c r="G65"/>
  <c r="C65"/>
  <c r="G77"/>
  <c r="C77"/>
  <c r="G150"/>
  <c r="C150"/>
  <c r="G162"/>
  <c r="C162"/>
  <c r="G235"/>
  <c r="C235"/>
  <c r="G247"/>
  <c r="C247"/>
  <c r="G301"/>
  <c r="C301"/>
  <c r="G312"/>
  <c r="C312"/>
  <c r="G324"/>
  <c r="C324"/>
  <c r="G65" i="93"/>
  <c r="C65"/>
  <c r="G77"/>
  <c r="C77"/>
  <c r="G150"/>
  <c r="C150"/>
  <c r="G162"/>
  <c r="C162"/>
  <c r="G397" i="91"/>
  <c r="C397"/>
  <c r="G409"/>
  <c r="C409"/>
  <c r="L228" i="93"/>
  <c r="K228"/>
  <c r="J228"/>
  <c r="I228"/>
  <c r="H228"/>
  <c r="L460" i="91"/>
  <c r="K460"/>
  <c r="J460"/>
  <c r="I460"/>
  <c r="H460"/>
  <c r="F409" l="1"/>
  <c r="E409"/>
  <c r="D409"/>
  <c r="F397"/>
  <c r="E397"/>
  <c r="D397"/>
  <c r="F162" i="93"/>
  <c r="E162"/>
  <c r="D162"/>
  <c r="F150"/>
  <c r="E150"/>
  <c r="D150"/>
  <c r="F77"/>
  <c r="E77"/>
  <c r="D77"/>
  <c r="F65"/>
  <c r="E65"/>
  <c r="D65"/>
  <c r="F324" i="91"/>
  <c r="E324"/>
  <c r="D324"/>
  <c r="F312"/>
  <c r="E312"/>
  <c r="D312"/>
  <c r="F301"/>
  <c r="E301"/>
  <c r="D301"/>
  <c r="F247"/>
  <c r="E247"/>
  <c r="D247"/>
  <c r="F235"/>
  <c r="E235"/>
  <c r="D235"/>
  <c r="F162"/>
  <c r="E162"/>
  <c r="D162"/>
  <c r="F150"/>
  <c r="E150"/>
  <c r="D150"/>
  <c r="F77"/>
  <c r="E77"/>
  <c r="D77"/>
  <c r="F65"/>
  <c r="E65"/>
  <c r="D65"/>
  <c r="F407"/>
  <c r="E407"/>
  <c r="D407"/>
  <c r="F406"/>
  <c r="E406"/>
  <c r="D406"/>
  <c r="F408"/>
  <c r="E408"/>
  <c r="D408"/>
  <c r="F395"/>
  <c r="E395"/>
  <c r="D395"/>
  <c r="F394"/>
  <c r="E394"/>
  <c r="D394"/>
  <c r="F396"/>
  <c r="E396"/>
  <c r="D396"/>
  <c r="F160" i="93"/>
  <c r="E160"/>
  <c r="D160"/>
  <c r="F159"/>
  <c r="E159"/>
  <c r="D159"/>
  <c r="F161"/>
  <c r="E161"/>
  <c r="D161"/>
  <c r="F148"/>
  <c r="E148"/>
  <c r="D148"/>
  <c r="F147"/>
  <c r="E147"/>
  <c r="D147"/>
  <c r="F149"/>
  <c r="E149"/>
  <c r="D149"/>
  <c r="F75"/>
  <c r="E75"/>
  <c r="D75"/>
  <c r="F74"/>
  <c r="E74"/>
  <c r="D74"/>
  <c r="F76"/>
  <c r="E76"/>
  <c r="D76"/>
  <c r="F63"/>
  <c r="E63"/>
  <c r="D63"/>
  <c r="F62"/>
  <c r="E62"/>
  <c r="D62"/>
  <c r="F64"/>
  <c r="E64"/>
  <c r="D64"/>
  <c r="F322" i="91"/>
  <c r="E322"/>
  <c r="D322"/>
  <c r="F321"/>
  <c r="E321"/>
  <c r="D321"/>
  <c r="F323"/>
  <c r="E323"/>
  <c r="D323"/>
  <c r="F310"/>
  <c r="E310"/>
  <c r="D310"/>
  <c r="F309"/>
  <c r="E309"/>
  <c r="D309"/>
  <c r="F311"/>
  <c r="E311"/>
  <c r="D311"/>
  <c r="F245"/>
  <c r="E245"/>
  <c r="D245"/>
  <c r="F244"/>
  <c r="E244"/>
  <c r="D244"/>
  <c r="F246"/>
  <c r="E246"/>
  <c r="D246"/>
  <c r="F233"/>
  <c r="E233"/>
  <c r="D233"/>
  <c r="F232"/>
  <c r="E232"/>
  <c r="D232"/>
  <c r="F234"/>
  <c r="E234"/>
  <c r="D234"/>
  <c r="F160"/>
  <c r="E160"/>
  <c r="D160"/>
  <c r="F159"/>
  <c r="E159"/>
  <c r="D159"/>
  <c r="F161"/>
  <c r="E161"/>
  <c r="D161"/>
  <c r="F148"/>
  <c r="E148"/>
  <c r="D148"/>
  <c r="F147"/>
  <c r="E147"/>
  <c r="D147"/>
  <c r="F149"/>
  <c r="E149"/>
  <c r="D149"/>
  <c r="F75"/>
  <c r="E75"/>
  <c r="D75"/>
  <c r="F74"/>
  <c r="E74"/>
  <c r="D74"/>
  <c r="F76"/>
  <c r="E76"/>
  <c r="D76"/>
  <c r="F63"/>
  <c r="E63"/>
  <c r="D63"/>
  <c r="F62"/>
  <c r="E62"/>
  <c r="D62"/>
  <c r="F64"/>
  <c r="E64"/>
  <c r="D64"/>
  <c r="B462"/>
  <c r="B376"/>
  <c r="B129" i="93"/>
  <c r="B44"/>
  <c r="B291" i="91"/>
  <c r="B214"/>
  <c r="B129"/>
  <c r="B44"/>
  <c r="I374"/>
  <c r="J374"/>
  <c r="K374"/>
  <c r="L374"/>
  <c r="H374"/>
  <c r="I373"/>
  <c r="J373"/>
  <c r="K373"/>
  <c r="L373"/>
  <c r="H373"/>
  <c r="I372"/>
  <c r="J372"/>
  <c r="K372"/>
  <c r="L372"/>
  <c r="H372"/>
  <c r="I371"/>
  <c r="J371"/>
  <c r="K371"/>
  <c r="L371"/>
  <c r="H371"/>
  <c r="H369"/>
  <c r="I370"/>
  <c r="J370"/>
  <c r="K370"/>
  <c r="L370"/>
  <c r="H370"/>
  <c r="I369"/>
  <c r="J369"/>
  <c r="K369"/>
  <c r="L369"/>
  <c r="I127" i="93"/>
  <c r="J127"/>
  <c r="K127"/>
  <c r="L127"/>
  <c r="H127"/>
  <c r="I126"/>
  <c r="J126"/>
  <c r="K126"/>
  <c r="L126"/>
  <c r="H126"/>
  <c r="I125"/>
  <c r="J125"/>
  <c r="K125"/>
  <c r="L125"/>
  <c r="H125"/>
  <c r="I124"/>
  <c r="J124"/>
  <c r="K124"/>
  <c r="L124"/>
  <c r="H124"/>
  <c r="H122"/>
  <c r="I123"/>
  <c r="J123"/>
  <c r="K123"/>
  <c r="L123"/>
  <c r="H123"/>
  <c r="I122"/>
  <c r="J122"/>
  <c r="K122"/>
  <c r="L122"/>
  <c r="I42"/>
  <c r="J42"/>
  <c r="K42"/>
  <c r="L42"/>
  <c r="H42"/>
  <c r="I41"/>
  <c r="J41"/>
  <c r="K41"/>
  <c r="L41"/>
  <c r="H41"/>
  <c r="I40"/>
  <c r="J40"/>
  <c r="K40"/>
  <c r="L40"/>
  <c r="H40"/>
  <c r="I39"/>
  <c r="J39"/>
  <c r="K39"/>
  <c r="L39"/>
  <c r="H39"/>
  <c r="H37"/>
  <c r="I38"/>
  <c r="J38"/>
  <c r="K38"/>
  <c r="L38"/>
  <c r="H38"/>
  <c r="I37"/>
  <c r="J37"/>
  <c r="K37"/>
  <c r="L37"/>
  <c r="I289" i="91"/>
  <c r="J289"/>
  <c r="K289"/>
  <c r="L289"/>
  <c r="H289"/>
  <c r="I288"/>
  <c r="J288"/>
  <c r="K288"/>
  <c r="L288"/>
  <c r="H288"/>
  <c r="I287"/>
  <c r="J287"/>
  <c r="K287"/>
  <c r="L287"/>
  <c r="H287"/>
  <c r="I286"/>
  <c r="J286"/>
  <c r="K286"/>
  <c r="L286"/>
  <c r="H286"/>
  <c r="H284"/>
  <c r="I285"/>
  <c r="J285"/>
  <c r="K285"/>
  <c r="L285"/>
  <c r="H285"/>
  <c r="I284"/>
  <c r="J284"/>
  <c r="K284"/>
  <c r="L284"/>
  <c r="I212"/>
  <c r="J212"/>
  <c r="K212"/>
  <c r="L212"/>
  <c r="H212"/>
  <c r="I211"/>
  <c r="J211"/>
  <c r="K211"/>
  <c r="L211"/>
  <c r="H211"/>
  <c r="I210"/>
  <c r="J210"/>
  <c r="K210"/>
  <c r="L210"/>
  <c r="H210"/>
  <c r="I209"/>
  <c r="J209"/>
  <c r="K209"/>
  <c r="L209"/>
  <c r="H209"/>
  <c r="H207"/>
  <c r="I208"/>
  <c r="J208"/>
  <c r="K208"/>
  <c r="L208"/>
  <c r="H208"/>
  <c r="I207"/>
  <c r="J207"/>
  <c r="K207"/>
  <c r="L207"/>
  <c r="I127"/>
  <c r="J127"/>
  <c r="K127"/>
  <c r="L127"/>
  <c r="H127"/>
  <c r="I126"/>
  <c r="J126"/>
  <c r="K126"/>
  <c r="L126"/>
  <c r="H126"/>
  <c r="I125"/>
  <c r="J125"/>
  <c r="K125"/>
  <c r="L125"/>
  <c r="H125"/>
  <c r="I124"/>
  <c r="J124"/>
  <c r="K124"/>
  <c r="L124"/>
  <c r="H124"/>
  <c r="H122"/>
  <c r="I123"/>
  <c r="J123"/>
  <c r="K123"/>
  <c r="L123"/>
  <c r="H123"/>
  <c r="I122"/>
  <c r="J122"/>
  <c r="K122"/>
  <c r="L122"/>
  <c r="I42"/>
  <c r="J42"/>
  <c r="K42"/>
  <c r="L42"/>
  <c r="H42"/>
  <c r="I41"/>
  <c r="J41"/>
  <c r="K41"/>
  <c r="L41"/>
  <c r="H41"/>
  <c r="I40"/>
  <c r="J40"/>
  <c r="K40"/>
  <c r="L40"/>
  <c r="H40"/>
  <c r="I39"/>
  <c r="J39"/>
  <c r="K39"/>
  <c r="L39"/>
  <c r="H39"/>
  <c r="H37"/>
  <c r="I38"/>
  <c r="J38"/>
  <c r="K38"/>
  <c r="L38"/>
  <c r="H38"/>
  <c r="I37"/>
  <c r="J37"/>
  <c r="K37"/>
  <c r="L37"/>
  <c r="G410"/>
  <c r="C410"/>
  <c r="G398"/>
  <c r="C398"/>
  <c r="G163" i="93"/>
  <c r="C163"/>
  <c r="G151"/>
  <c r="C151"/>
  <c r="G78"/>
  <c r="C78"/>
  <c r="G66"/>
  <c r="C66"/>
  <c r="G325" i="91"/>
  <c r="C325"/>
  <c r="G313"/>
  <c r="C313"/>
  <c r="G248"/>
  <c r="C248"/>
  <c r="G236"/>
  <c r="C236"/>
  <c r="G163"/>
  <c r="C163"/>
  <c r="G151"/>
  <c r="C151"/>
  <c r="G78"/>
  <c r="C78"/>
  <c r="G66"/>
  <c r="C66"/>
  <c r="L461"/>
  <c r="K461"/>
  <c r="J461"/>
  <c r="I461"/>
  <c r="H461"/>
  <c r="H375"/>
  <c r="L375"/>
  <c r="K375"/>
  <c r="J375"/>
  <c r="I375"/>
  <c r="L229" i="93"/>
  <c r="K229"/>
  <c r="J229"/>
  <c r="I229"/>
  <c r="H229"/>
  <c r="H128"/>
  <c r="L128"/>
  <c r="K128"/>
  <c r="J128"/>
  <c r="I128"/>
  <c r="H43"/>
  <c r="L43"/>
  <c r="K43"/>
  <c r="J43"/>
  <c r="I43"/>
  <c r="H290" i="91"/>
  <c r="L290"/>
  <c r="K290"/>
  <c r="J290"/>
  <c r="I290"/>
  <c r="H213"/>
  <c r="L213"/>
  <c r="K213"/>
  <c r="J213"/>
  <c r="I213"/>
  <c r="H128"/>
  <c r="L128"/>
  <c r="K128"/>
  <c r="J128"/>
  <c r="I128"/>
  <c r="H43"/>
  <c r="L43"/>
  <c r="K43"/>
  <c r="J43"/>
  <c r="I43"/>
  <c r="F66" l="1"/>
  <c r="E66"/>
  <c r="D66"/>
  <c r="F78"/>
  <c r="E78"/>
  <c r="D78"/>
  <c r="F151"/>
  <c r="E151"/>
  <c r="D151"/>
  <c r="F163"/>
  <c r="E163"/>
  <c r="D163"/>
  <c r="F236"/>
  <c r="E236"/>
  <c r="D236"/>
  <c r="F248"/>
  <c r="E248"/>
  <c r="D248"/>
  <c r="F313"/>
  <c r="E313"/>
  <c r="D313"/>
  <c r="F325"/>
  <c r="E325"/>
  <c r="D325"/>
  <c r="F66" i="93"/>
  <c r="E66"/>
  <c r="D66"/>
  <c r="F78"/>
  <c r="E78"/>
  <c r="D78"/>
  <c r="F151"/>
  <c r="E151"/>
  <c r="D151"/>
  <c r="F163"/>
  <c r="E163"/>
  <c r="D163"/>
  <c r="F398" i="91"/>
  <c r="E398"/>
  <c r="D398"/>
  <c r="F410"/>
  <c r="E410"/>
  <c r="D410"/>
  <c r="B463"/>
  <c r="M43"/>
  <c r="M128"/>
  <c r="M213"/>
  <c r="M290"/>
  <c r="M43" i="93"/>
  <c r="M128"/>
  <c r="M375" i="91"/>
  <c r="M38"/>
  <c r="M37"/>
  <c r="M39"/>
  <c r="M40"/>
  <c r="M41"/>
  <c r="M42"/>
  <c r="M123"/>
  <c r="M122"/>
  <c r="M124"/>
  <c r="M125"/>
  <c r="M126"/>
  <c r="M127"/>
  <c r="M208"/>
  <c r="M207"/>
  <c r="M209"/>
  <c r="M210"/>
  <c r="M211"/>
  <c r="M212"/>
  <c r="M285"/>
  <c r="M284"/>
  <c r="M286"/>
  <c r="M287"/>
  <c r="M288"/>
  <c r="M289"/>
  <c r="M38" i="93"/>
  <c r="M37"/>
  <c r="M39"/>
  <c r="M40"/>
  <c r="M41"/>
  <c r="M42"/>
  <c r="M123"/>
  <c r="M122"/>
  <c r="M124"/>
  <c r="M125"/>
  <c r="M126"/>
  <c r="M127"/>
  <c r="M370" i="91"/>
  <c r="M369"/>
  <c r="M371"/>
  <c r="M372"/>
  <c r="M373"/>
  <c r="M374"/>
  <c r="H44"/>
  <c r="L44"/>
  <c r="K44"/>
  <c r="J44"/>
  <c r="I44"/>
  <c r="H129"/>
  <c r="L129"/>
  <c r="K129"/>
  <c r="J129"/>
  <c r="I129"/>
  <c r="H214"/>
  <c r="L214"/>
  <c r="K214"/>
  <c r="J214"/>
  <c r="I214"/>
  <c r="H291"/>
  <c r="L291"/>
  <c r="K291"/>
  <c r="J291"/>
  <c r="I291"/>
  <c r="H44" i="93"/>
  <c r="L44"/>
  <c r="K44"/>
  <c r="J44"/>
  <c r="I44"/>
  <c r="H129"/>
  <c r="L129"/>
  <c r="K129"/>
  <c r="J129"/>
  <c r="I129"/>
  <c r="H376" i="91"/>
  <c r="L376"/>
  <c r="K376"/>
  <c r="J376"/>
  <c r="I376"/>
  <c r="L462"/>
  <c r="K462"/>
  <c r="J462"/>
  <c r="I462"/>
  <c r="H462"/>
  <c r="B464" l="1"/>
  <c r="M376"/>
  <c r="M129" i="93"/>
  <c r="M44"/>
  <c r="M291" i="91"/>
  <c r="M214"/>
  <c r="M129"/>
  <c r="M44"/>
  <c r="G374"/>
  <c r="C374"/>
  <c r="G373"/>
  <c r="C373"/>
  <c r="G372"/>
  <c r="C372"/>
  <c r="G371"/>
  <c r="C371"/>
  <c r="G369"/>
  <c r="C369"/>
  <c r="G370"/>
  <c r="C370"/>
  <c r="G127" i="93"/>
  <c r="C127"/>
  <c r="G126"/>
  <c r="C126"/>
  <c r="G125"/>
  <c r="C125"/>
  <c r="G124"/>
  <c r="C124"/>
  <c r="G122"/>
  <c r="C122"/>
  <c r="G123"/>
  <c r="C123"/>
  <c r="G42"/>
  <c r="C42"/>
  <c r="G41"/>
  <c r="C41"/>
  <c r="G40"/>
  <c r="C40"/>
  <c r="G39"/>
  <c r="C39"/>
  <c r="G37"/>
  <c r="C37"/>
  <c r="G38"/>
  <c r="C38"/>
  <c r="G289" i="91"/>
  <c r="C289"/>
  <c r="G288"/>
  <c r="C288"/>
  <c r="G287"/>
  <c r="C287"/>
  <c r="G286"/>
  <c r="C286"/>
  <c r="G284"/>
  <c r="C284"/>
  <c r="G285"/>
  <c r="C285"/>
  <c r="G212"/>
  <c r="C212"/>
  <c r="G211"/>
  <c r="C211"/>
  <c r="G210"/>
  <c r="C210"/>
  <c r="G209"/>
  <c r="C209"/>
  <c r="G207"/>
  <c r="C207"/>
  <c r="G208"/>
  <c r="C208"/>
  <c r="G127"/>
  <c r="C127"/>
  <c r="G126"/>
  <c r="C126"/>
  <c r="G125"/>
  <c r="C125"/>
  <c r="G124"/>
  <c r="C124"/>
  <c r="G122"/>
  <c r="C122"/>
  <c r="G123"/>
  <c r="C123"/>
  <c r="G42"/>
  <c r="C42"/>
  <c r="G41"/>
  <c r="C41"/>
  <c r="G40"/>
  <c r="C40"/>
  <c r="G39"/>
  <c r="C39"/>
  <c r="G37"/>
  <c r="C37"/>
  <c r="G38"/>
  <c r="C38"/>
  <c r="G375"/>
  <c r="C375"/>
  <c r="G128" i="93"/>
  <c r="C128"/>
  <c r="G43"/>
  <c r="C43"/>
  <c r="G290" i="91"/>
  <c r="C290"/>
  <c r="G213"/>
  <c r="C213"/>
  <c r="G128"/>
  <c r="C128"/>
  <c r="G43"/>
  <c r="C43"/>
  <c r="L463"/>
  <c r="K463"/>
  <c r="J463"/>
  <c r="I463"/>
  <c r="H463"/>
  <c r="F43" l="1"/>
  <c r="E43"/>
  <c r="D43"/>
  <c r="F128"/>
  <c r="E128"/>
  <c r="D128"/>
  <c r="F213"/>
  <c r="E213"/>
  <c r="D213"/>
  <c r="F290"/>
  <c r="E290"/>
  <c r="D290"/>
  <c r="F43" i="93"/>
  <c r="E43"/>
  <c r="D43"/>
  <c r="F128"/>
  <c r="E128"/>
  <c r="D128"/>
  <c r="F375" i="91"/>
  <c r="E375"/>
  <c r="D375"/>
  <c r="F38"/>
  <c r="E38"/>
  <c r="D38"/>
  <c r="F37"/>
  <c r="E37"/>
  <c r="D37"/>
  <c r="F39"/>
  <c r="E39"/>
  <c r="D39"/>
  <c r="F40"/>
  <c r="E40"/>
  <c r="D40"/>
  <c r="F41"/>
  <c r="E41"/>
  <c r="D41"/>
  <c r="F42"/>
  <c r="E42"/>
  <c r="D42"/>
  <c r="F123"/>
  <c r="E123"/>
  <c r="D123"/>
  <c r="F122"/>
  <c r="E122"/>
  <c r="D122"/>
  <c r="F124"/>
  <c r="E124"/>
  <c r="D124"/>
  <c r="F125"/>
  <c r="E125"/>
  <c r="D125"/>
  <c r="F126"/>
  <c r="E126"/>
  <c r="D126"/>
  <c r="F127"/>
  <c r="E127"/>
  <c r="D127"/>
  <c r="F208"/>
  <c r="E208"/>
  <c r="D208"/>
  <c r="F207"/>
  <c r="E207"/>
  <c r="D207"/>
  <c r="F209"/>
  <c r="E209"/>
  <c r="D209"/>
  <c r="F210"/>
  <c r="E210"/>
  <c r="D210"/>
  <c r="F211"/>
  <c r="E211"/>
  <c r="D211"/>
  <c r="F212"/>
  <c r="E212"/>
  <c r="D212"/>
  <c r="F285"/>
  <c r="E285"/>
  <c r="D285"/>
  <c r="F284"/>
  <c r="E284"/>
  <c r="D284"/>
  <c r="F286"/>
  <c r="E286"/>
  <c r="D286"/>
  <c r="F287"/>
  <c r="E287"/>
  <c r="D287"/>
  <c r="F288"/>
  <c r="E288"/>
  <c r="D288"/>
  <c r="F289"/>
  <c r="E289"/>
  <c r="D289"/>
  <c r="F38" i="93"/>
  <c r="E38"/>
  <c r="D38"/>
  <c r="F37"/>
  <c r="E37"/>
  <c r="D37"/>
  <c r="F39"/>
  <c r="E39"/>
  <c r="D39"/>
  <c r="F40"/>
  <c r="E40"/>
  <c r="D40"/>
  <c r="F41"/>
  <c r="E41"/>
  <c r="D41"/>
  <c r="F42"/>
  <c r="E42"/>
  <c r="D42"/>
  <c r="F123"/>
  <c r="E123"/>
  <c r="D123"/>
  <c r="F122"/>
  <c r="E122"/>
  <c r="D122"/>
  <c r="F124"/>
  <c r="E124"/>
  <c r="D124"/>
  <c r="F125"/>
  <c r="E125"/>
  <c r="D125"/>
  <c r="F126"/>
  <c r="E126"/>
  <c r="D126"/>
  <c r="F127"/>
  <c r="E127"/>
  <c r="D127"/>
  <c r="F370" i="91"/>
  <c r="E370"/>
  <c r="D370"/>
  <c r="F369"/>
  <c r="E369"/>
  <c r="D369"/>
  <c r="F371"/>
  <c r="E371"/>
  <c r="D371"/>
  <c r="F372"/>
  <c r="E372"/>
  <c r="D372"/>
  <c r="F373"/>
  <c r="E373"/>
  <c r="D373"/>
  <c r="F374"/>
  <c r="E374"/>
  <c r="D374"/>
  <c r="B465"/>
  <c r="G44"/>
  <c r="C44"/>
  <c r="G129"/>
  <c r="C129"/>
  <c r="G214"/>
  <c r="C214"/>
  <c r="G291"/>
  <c r="C291"/>
  <c r="G44" i="93"/>
  <c r="C44"/>
  <c r="G129"/>
  <c r="C129"/>
  <c r="G376" i="91"/>
  <c r="C376"/>
  <c r="L464"/>
  <c r="K464"/>
  <c r="J464"/>
  <c r="I464"/>
  <c r="H464"/>
  <c r="F376" l="1"/>
  <c r="E376"/>
  <c r="D376"/>
  <c r="F129" i="93"/>
  <c r="E129"/>
  <c r="D129"/>
  <c r="F44"/>
  <c r="E44"/>
  <c r="D44"/>
  <c r="F291" i="91"/>
  <c r="E291"/>
  <c r="D291"/>
  <c r="F214"/>
  <c r="E214"/>
  <c r="D214"/>
  <c r="F129"/>
  <c r="E129"/>
  <c r="D129"/>
  <c r="F44"/>
  <c r="E44"/>
  <c r="D44"/>
  <c r="B466"/>
  <c r="L465"/>
  <c r="K465"/>
  <c r="J465"/>
  <c r="I465"/>
  <c r="H465"/>
  <c r="B467" l="1"/>
  <c r="L466"/>
  <c r="K466"/>
  <c r="J466"/>
  <c r="I466"/>
  <c r="H466"/>
  <c r="B468" l="1"/>
  <c r="L467"/>
  <c r="K467"/>
  <c r="J467"/>
  <c r="I467"/>
  <c r="H467"/>
  <c r="B469" l="1"/>
  <c r="L468"/>
  <c r="K468"/>
  <c r="J468"/>
  <c r="I468"/>
  <c r="H468"/>
  <c r="B470" l="1"/>
  <c r="L469"/>
  <c r="K469"/>
  <c r="J469"/>
  <c r="I469"/>
  <c r="H469"/>
  <c r="B471" l="1"/>
  <c r="L470"/>
  <c r="K470"/>
  <c r="J470"/>
  <c r="I470"/>
  <c r="H470"/>
  <c r="B472" l="1"/>
  <c r="L471"/>
  <c r="K471"/>
  <c r="J471"/>
  <c r="I471"/>
  <c r="H471"/>
  <c r="B473" l="1"/>
  <c r="L472"/>
  <c r="K472"/>
  <c r="J472"/>
  <c r="I472"/>
  <c r="H472"/>
  <c r="B474" l="1"/>
  <c r="L473"/>
  <c r="K473"/>
  <c r="J473"/>
  <c r="I473"/>
  <c r="H473"/>
  <c r="B475" l="1"/>
  <c r="L474"/>
  <c r="K474"/>
  <c r="J474"/>
  <c r="I474"/>
  <c r="H474"/>
  <c r="B476" l="1"/>
  <c r="L475"/>
  <c r="K475"/>
  <c r="J475"/>
  <c r="I475"/>
  <c r="H475"/>
  <c r="L476"/>
  <c r="K476"/>
  <c r="J476"/>
  <c r="I476"/>
  <c r="H476"/>
</calcChain>
</file>

<file path=xl/sharedStrings.xml><?xml version="1.0" encoding="utf-8"?>
<sst xmlns="http://schemas.openxmlformats.org/spreadsheetml/2006/main" count="1716" uniqueCount="212">
  <si>
    <t>Enter BIB numbers into column C, and Times recorded into column G.</t>
  </si>
  <si>
    <t>Enter &lt;ctrl&gt;&lt;shift&gt;"P" to PRINT the latest result.</t>
  </si>
  <si>
    <t>Enter &lt;ctrl&gt;&lt;shift&gt;"A" to add a new event result.</t>
  </si>
  <si>
    <t>Enter BIB numbers into column N, and Trials recorded into columns O,P,Q.</t>
  </si>
  <si>
    <t>Enter BIB numbers into column N, height in column O and failures in column P,Q.</t>
  </si>
  <si>
    <t>&lt;event name&gt;</t>
  </si>
  <si>
    <t>Name</t>
  </si>
  <si>
    <t>Club</t>
  </si>
  <si>
    <t>Age Group</t>
  </si>
  <si>
    <t>Position</t>
  </si>
  <si>
    <t>Event:</t>
  </si>
  <si>
    <t>Time</t>
  </si>
  <si>
    <t>Distance</t>
  </si>
  <si>
    <t>Height</t>
  </si>
  <si>
    <t>Sch Year</t>
  </si>
  <si>
    <t>Enter Data In These Columns</t>
  </si>
  <si>
    <t>Trial 1</t>
  </si>
  <si>
    <t>Trial 2</t>
  </si>
  <si>
    <t>Trial 3</t>
  </si>
  <si>
    <t>Best 1</t>
  </si>
  <si>
    <t>Best 2</t>
  </si>
  <si>
    <t>Best 3</t>
  </si>
  <si>
    <t>Score</t>
  </si>
  <si>
    <t>Rank</t>
  </si>
  <si>
    <t>M</t>
  </si>
  <si>
    <t>Unknown Athlete</t>
  </si>
  <si>
    <t>DOB</t>
  </si>
  <si>
    <t>Boys</t>
  </si>
  <si>
    <t>Girls</t>
  </si>
  <si>
    <t>SM</t>
  </si>
  <si>
    <t>U15B</t>
  </si>
  <si>
    <t>U15G</t>
  </si>
  <si>
    <t>U13B</t>
  </si>
  <si>
    <t>U13G</t>
  </si>
  <si>
    <t>U12B</t>
  </si>
  <si>
    <t>U12G</t>
  </si>
  <si>
    <t>U11B</t>
  </si>
  <si>
    <t>U11G</t>
  </si>
  <si>
    <t>U10B</t>
  </si>
  <si>
    <t>U10G</t>
  </si>
  <si>
    <t>U9B</t>
  </si>
  <si>
    <t>U9G</t>
  </si>
  <si>
    <t>M/F</t>
  </si>
  <si>
    <r>
      <t xml:space="preserve">Note: Enter DOB in column E, </t>
    </r>
    <r>
      <rPr>
        <b/>
        <sz val="10"/>
        <rFont val="Arial"/>
        <family val="2"/>
      </rPr>
      <t>or</t>
    </r>
    <r>
      <rPr>
        <sz val="10"/>
        <rFont val="Arial"/>
      </rPr>
      <t xml:space="preserve"> School Year in column F. Category is auto calculated.</t>
    </r>
  </si>
  <si>
    <t>U17M</t>
  </si>
  <si>
    <t>SW</t>
  </si>
  <si>
    <t>U17W</t>
  </si>
  <si>
    <t>U20W</t>
  </si>
  <si>
    <t>U20M</t>
  </si>
  <si>
    <t>Age</t>
  </si>
  <si>
    <t>End</t>
  </si>
  <si>
    <t>Q</t>
  </si>
  <si>
    <t>R</t>
  </si>
  <si>
    <t>S</t>
  </si>
  <si>
    <t>U</t>
  </si>
  <si>
    <t>Total Fails</t>
  </si>
  <si>
    <t>Fails at Ht</t>
  </si>
  <si>
    <t>U8B</t>
  </si>
  <si>
    <t>U8G</t>
  </si>
  <si>
    <t>U7B</t>
  </si>
  <si>
    <t>U7G</t>
  </si>
  <si>
    <t>&lt;end&gt;</t>
  </si>
  <si>
    <t>Bib</t>
  </si>
  <si>
    <t>N&amp;P</t>
  </si>
  <si>
    <t>m</t>
  </si>
  <si>
    <t>George Mitchell</t>
  </si>
  <si>
    <t>Unatt</t>
  </si>
  <si>
    <t>f</t>
  </si>
  <si>
    <t>Fraya Miller</t>
  </si>
  <si>
    <t>Isaac Murray</t>
  </si>
  <si>
    <t>Rhys Johns</t>
  </si>
  <si>
    <t>Catherine Groves</t>
  </si>
  <si>
    <t>Leon Smith</t>
  </si>
  <si>
    <t>James Roger</t>
  </si>
  <si>
    <t>Isaac Nicholson</t>
  </si>
  <si>
    <t>Jemma Kearney</t>
  </si>
  <si>
    <t>Jake Baxter</t>
  </si>
  <si>
    <t>George Rogers</t>
  </si>
  <si>
    <t>Jasan Handford</t>
  </si>
  <si>
    <t>Jarvis Lee</t>
  </si>
  <si>
    <t>Archbishop B</t>
  </si>
  <si>
    <t>Robel Kidane</t>
  </si>
  <si>
    <t>St Austell</t>
  </si>
  <si>
    <t>Thomas Kenaey</t>
  </si>
  <si>
    <t>CAC</t>
  </si>
  <si>
    <t>Abbie Downing</t>
  </si>
  <si>
    <t>Caitlin Keaney</t>
  </si>
  <si>
    <t>Kieran Ludkin</t>
  </si>
  <si>
    <t>Ben Bradley</t>
  </si>
  <si>
    <t>Jago Sheppard</t>
  </si>
  <si>
    <t>Lucy Hughes</t>
  </si>
  <si>
    <t>Isabel Jones</t>
  </si>
  <si>
    <t>Rebecca Benney</t>
  </si>
  <si>
    <t>Zoe Lawrence</t>
  </si>
  <si>
    <t xml:space="preserve">Sam Brereton </t>
  </si>
  <si>
    <t>Amara Thompson</t>
  </si>
  <si>
    <t>Jess White</t>
  </si>
  <si>
    <t>Kerenza Riley</t>
  </si>
  <si>
    <t>One Lap Race Year 2 Boys</t>
  </si>
  <si>
    <t>14.2</t>
  </si>
  <si>
    <t>14.4</t>
  </si>
  <si>
    <t>One Lap Race Year 3 Girls</t>
  </si>
  <si>
    <t>16.2</t>
  </si>
  <si>
    <t>One Lap Race Year 4 Boys</t>
  </si>
  <si>
    <t>12.4</t>
  </si>
  <si>
    <t>13.0</t>
  </si>
  <si>
    <t>Isaac Ketterer</t>
  </si>
  <si>
    <t>13.5</t>
  </si>
  <si>
    <t>14.0</t>
  </si>
  <si>
    <t>One Lap Race Year 4 Girls</t>
  </si>
  <si>
    <t>13.1</t>
  </si>
  <si>
    <t>13.8</t>
  </si>
  <si>
    <t>One Lap Race Year 5 Boys</t>
  </si>
  <si>
    <t>12.5</t>
  </si>
  <si>
    <t>One Lap Race Year 5 Girls</t>
  </si>
  <si>
    <t>13.7</t>
  </si>
  <si>
    <t>One Lap Race Year 6 Boys</t>
  </si>
  <si>
    <t>12.8</t>
  </si>
  <si>
    <t>One Lap Race Year 6 Girls</t>
  </si>
  <si>
    <t>13.3</t>
  </si>
  <si>
    <t>Foam Javelin Year 2 Boys</t>
  </si>
  <si>
    <t>Foam Javelin Year 3 Girls</t>
  </si>
  <si>
    <t>Foam Javelin Year 4 Boys</t>
  </si>
  <si>
    <t>Foam Javelin Year 4 Girls</t>
  </si>
  <si>
    <t>Foam Javelin Year 5 Boys</t>
  </si>
  <si>
    <t>Foam Javelin Year 5 Girls</t>
  </si>
  <si>
    <t>Foam Javelin Year 6 Boys</t>
  </si>
  <si>
    <t>Foam Javelin Year 6 Girls</t>
  </si>
  <si>
    <t>Chest Push Year 2 Boys</t>
  </si>
  <si>
    <t>Chest Push Year 3 Girls</t>
  </si>
  <si>
    <t>Chest Push Year 4 Boys</t>
  </si>
  <si>
    <t>Chest Push Year 4 Girls</t>
  </si>
  <si>
    <t>Chest Push Year 5 Boys</t>
  </si>
  <si>
    <t>Chest Push Year 5 Girls</t>
  </si>
  <si>
    <t>Chest Push Year 6 Boys</t>
  </si>
  <si>
    <t>Chest Push Year 6 Girls</t>
  </si>
  <si>
    <t>Standing Long Jump Year 2 Boys</t>
  </si>
  <si>
    <t>Standing Long Jump Year 3 Girls</t>
  </si>
  <si>
    <t>Standing Long Jump Year 4 Boys</t>
  </si>
  <si>
    <t>Standing Long Jump Year 4 Girls</t>
  </si>
  <si>
    <t>Standing Long Jump Year 5 Boys</t>
  </si>
  <si>
    <t>Standing Long Jump Year 5 Girls</t>
  </si>
  <si>
    <t>Standing Long Jump Year 6 Boys</t>
  </si>
  <si>
    <t>Standing Long Jump Year 6 Girls</t>
  </si>
  <si>
    <t>Standing Triple Jump Year 2 Boys</t>
  </si>
  <si>
    <t>Standing Triple Jump Year 4 Boys</t>
  </si>
  <si>
    <t>Standing Triple Jump Year 4 Girls</t>
  </si>
  <si>
    <t>Standing Triple Jump Year 5 Boys</t>
  </si>
  <si>
    <t>Standing Triple Jump Year 5 Girls</t>
  </si>
  <si>
    <t>Standing Triple Jump Year 6 Boys</t>
  </si>
  <si>
    <t>Standing Triple Jump Year 6 Girls</t>
  </si>
  <si>
    <t>Balance Year 2 Boys</t>
  </si>
  <si>
    <t>Balance Year 3 Girls</t>
  </si>
  <si>
    <t>Balance Year 4 Boys</t>
  </si>
  <si>
    <t>Balance Year 4 Girls</t>
  </si>
  <si>
    <t>Balance Year 5 Boys</t>
  </si>
  <si>
    <t>Balance Year 5 Girls</t>
  </si>
  <si>
    <t>Balance Year 6 Boys</t>
  </si>
  <si>
    <t>Balance Year 6 Girls</t>
  </si>
  <si>
    <t>Speed Bounce Year 2 Boys</t>
  </si>
  <si>
    <t>Speed Bounce Year 3 Girls</t>
  </si>
  <si>
    <t>Speed Bounce Year 4 Boys</t>
  </si>
  <si>
    <t>Speed Bounce Year 4 Girls</t>
  </si>
  <si>
    <t>Speed Bounce Year 5 Boys</t>
  </si>
  <si>
    <t>Speed Bounce Year 5 Girls</t>
  </si>
  <si>
    <t>Speed Bounce Year 6 Boys</t>
  </si>
  <si>
    <t>Speed Bounce Year 6 Girls</t>
  </si>
  <si>
    <t>Number</t>
  </si>
  <si>
    <t>Target Throw Year 2 Boys</t>
  </si>
  <si>
    <t>Target Throw Year 3 Girls</t>
  </si>
  <si>
    <t>Target Throw Year 4 Boys</t>
  </si>
  <si>
    <t>Target Throw Year 4 Girls</t>
  </si>
  <si>
    <t>Target Throw Year 5 Boys</t>
  </si>
  <si>
    <t>Target Throw Year 5 Girls</t>
  </si>
  <si>
    <t>Target Throw Year 6 Boys</t>
  </si>
  <si>
    <t>Target Throw Year 6 Girls</t>
  </si>
  <si>
    <t>High Stepper year 2 Boys</t>
  </si>
  <si>
    <t>19.94</t>
  </si>
  <si>
    <t>22.53</t>
  </si>
  <si>
    <t>High Stepper year 3 Girls</t>
  </si>
  <si>
    <t>19.59</t>
  </si>
  <si>
    <t>High Stepper year 4 Boys</t>
  </si>
  <si>
    <t>15.41</t>
  </si>
  <si>
    <t>16.43</t>
  </si>
  <si>
    <t>16.60</t>
  </si>
  <si>
    <t>16.66</t>
  </si>
  <si>
    <t>17.94</t>
  </si>
  <si>
    <t>18.78</t>
  </si>
  <si>
    <t>20.25</t>
  </si>
  <si>
    <t>20.94</t>
  </si>
  <si>
    <t>High Stepper year 4 Girls</t>
  </si>
  <si>
    <t>16.97</t>
  </si>
  <si>
    <t>18.40</t>
  </si>
  <si>
    <t>20.72</t>
  </si>
  <si>
    <t>High Stepper year 5 Boys</t>
  </si>
  <si>
    <t>16.00</t>
  </si>
  <si>
    <t>17.47</t>
  </si>
  <si>
    <t>17.97</t>
  </si>
  <si>
    <t>18.00</t>
  </si>
  <si>
    <t>19.16</t>
  </si>
  <si>
    <t>High Stepper year 5 Girls</t>
  </si>
  <si>
    <t>15.22</t>
  </si>
  <si>
    <t>16.69</t>
  </si>
  <si>
    <t>16.81</t>
  </si>
  <si>
    <t>21.19</t>
  </si>
  <si>
    <t>High Stepper year 6 Boys</t>
  </si>
  <si>
    <t>15.10</t>
  </si>
  <si>
    <t>15.97</t>
  </si>
  <si>
    <t>High Stepper year 6 Girls</t>
  </si>
  <si>
    <t>16.09</t>
  </si>
  <si>
    <t>17.03</t>
  </si>
  <si>
    <t>17.35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</si>
</sst>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b/>
      <i/>
      <sz val="12"/>
      <name val="Arial"/>
      <family val="2"/>
    </font>
    <font>
      <sz val="10"/>
      <color indexed="8"/>
      <name val="Arial"/>
    </font>
    <font>
      <sz val="10"/>
      <color indexed="8"/>
      <name val="MS Sans Serif"/>
    </font>
    <font>
      <sz val="14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48"/>
      <name val="Arial"/>
      <family val="2"/>
    </font>
    <font>
      <sz val="10"/>
      <color indexed="48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medium">
        <color indexed="10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medium">
        <color indexed="10"/>
      </bottom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medium">
        <color indexed="10"/>
      </bottom>
      <diagonal/>
    </border>
    <border>
      <left style="medium">
        <color indexed="64"/>
      </left>
      <right style="thin">
        <color indexed="22"/>
      </right>
      <top style="medium">
        <color indexed="10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medium">
        <color indexed="10"/>
      </bottom>
      <diagonal/>
    </border>
    <border>
      <left style="thin">
        <color indexed="22"/>
      </left>
      <right style="medium">
        <color indexed="64"/>
      </right>
      <top style="medium">
        <color indexed="10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4" fillId="0" borderId="0" xfId="0" applyFont="1"/>
    <xf numFmtId="0" fontId="2" fillId="0" borderId="1" xfId="1" applyFont="1" applyFill="1" applyBorder="1" applyAlignment="1">
      <alignment horizontal="left" wrapText="1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/>
    <xf numFmtId="0" fontId="7" fillId="0" borderId="0" xfId="0" applyFont="1"/>
    <xf numFmtId="0" fontId="1" fillId="0" borderId="2" xfId="0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2" fontId="6" fillId="0" borderId="0" xfId="0" applyNumberFormat="1" applyFont="1"/>
    <xf numFmtId="2" fontId="8" fillId="0" borderId="0" xfId="0" applyNumberFormat="1" applyFont="1"/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4" fontId="0" fillId="3" borderId="9" xfId="0" applyNumberForma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2" borderId="3" xfId="0" applyNumberFormat="1" applyFill="1" applyBorder="1" applyAlignment="1">
      <alignment horizontal="center"/>
    </xf>
    <xf numFmtId="0" fontId="0" fillId="3" borderId="6" xfId="0" applyNumberFormat="1" applyFill="1" applyBorder="1" applyAlignment="1">
      <alignment horizontal="center"/>
    </xf>
    <xf numFmtId="0" fontId="0" fillId="3" borderId="9" xfId="0" applyNumberForma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1" xfId="2" applyFont="1" applyFill="1" applyBorder="1" applyAlignment="1">
      <alignment horizontal="center" wrapText="1"/>
    </xf>
    <xf numFmtId="0" fontId="6" fillId="4" borderId="12" xfId="0" applyFont="1" applyFill="1" applyBorder="1" applyAlignment="1">
      <alignment horizontal="center"/>
    </xf>
    <xf numFmtId="14" fontId="6" fillId="4" borderId="12" xfId="0" applyNumberFormat="1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9" fillId="5" borderId="12" xfId="2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/>
    </xf>
    <xf numFmtId="0" fontId="7" fillId="2" borderId="0" xfId="0" applyFont="1" applyFill="1"/>
    <xf numFmtId="2" fontId="7" fillId="2" borderId="0" xfId="0" applyNumberFormat="1" applyFont="1" applyFill="1"/>
    <xf numFmtId="2" fontId="0" fillId="2" borderId="0" xfId="0" applyNumberFormat="1" applyFill="1"/>
    <xf numFmtId="0" fontId="0" fillId="2" borderId="0" xfId="0" applyFill="1"/>
    <xf numFmtId="1" fontId="0" fillId="0" borderId="0" xfId="0" applyNumberFormat="1"/>
    <xf numFmtId="1" fontId="6" fillId="0" borderId="0" xfId="0" applyNumberFormat="1" applyFont="1"/>
    <xf numFmtId="1" fontId="8" fillId="0" borderId="0" xfId="0" applyNumberFormat="1" applyFont="1"/>
    <xf numFmtId="49" fontId="7" fillId="0" borderId="0" xfId="0" applyNumberFormat="1" applyFont="1" applyAlignment="1">
      <alignment horizontal="right"/>
    </xf>
    <xf numFmtId="49" fontId="0" fillId="0" borderId="0" xfId="0" applyNumberFormat="1"/>
    <xf numFmtId="49" fontId="1" fillId="0" borderId="2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wrapText="1"/>
    </xf>
    <xf numFmtId="49" fontId="0" fillId="0" borderId="0" xfId="0" applyNumberFormat="1" applyBorder="1" applyAlignment="1">
      <alignment horizontal="center"/>
    </xf>
    <xf numFmtId="0" fontId="1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3" xfId="1" applyFont="1" applyFill="1" applyBorder="1" applyAlignment="1">
      <alignment horizontal="left" wrapText="1"/>
    </xf>
    <xf numFmtId="0" fontId="0" fillId="0" borderId="13" xfId="0" applyBorder="1" applyAlignment="1">
      <alignment horizontal="center"/>
    </xf>
    <xf numFmtId="14" fontId="0" fillId="0" borderId="0" xfId="0" applyNumberFormat="1"/>
    <xf numFmtId="0" fontId="2" fillId="0" borderId="14" xfId="1" applyFont="1" applyFill="1" applyBorder="1" applyAlignment="1">
      <alignment horizontal="left" wrapText="1"/>
    </xf>
    <xf numFmtId="0" fontId="0" fillId="0" borderId="14" xfId="0" applyBorder="1"/>
    <xf numFmtId="0" fontId="0" fillId="0" borderId="14" xfId="0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0" fillId="0" borderId="13" xfId="0" applyBorder="1"/>
    <xf numFmtId="14" fontId="0" fillId="0" borderId="13" xfId="0" applyNumberFormat="1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center"/>
    </xf>
    <xf numFmtId="0" fontId="7" fillId="6" borderId="0" xfId="0" applyFont="1" applyFill="1" applyBorder="1"/>
    <xf numFmtId="0" fontId="0" fillId="6" borderId="0" xfId="0" applyFill="1" applyBorder="1"/>
    <xf numFmtId="2" fontId="7" fillId="6" borderId="0" xfId="0" applyNumberFormat="1" applyFont="1" applyFill="1" applyBorder="1" applyAlignment="1">
      <alignment horizontal="right"/>
    </xf>
    <xf numFmtId="1" fontId="0" fillId="0" borderId="0" xfId="0" applyNumberFormat="1" applyBorder="1"/>
    <xf numFmtId="0" fontId="7" fillId="2" borderId="0" xfId="0" applyFont="1" applyFill="1" applyBorder="1"/>
    <xf numFmtId="2" fontId="7" fillId="2" borderId="0" xfId="0" applyNumberFormat="1" applyFont="1" applyFill="1" applyBorder="1"/>
    <xf numFmtId="2" fontId="0" fillId="2" borderId="0" xfId="0" applyNumberFormat="1" applyFill="1" applyBorder="1"/>
    <xf numFmtId="0" fontId="0" fillId="2" borderId="0" xfId="0" applyFill="1" applyBorder="1"/>
    <xf numFmtId="0" fontId="4" fillId="6" borderId="0" xfId="0" applyFont="1" applyFill="1" applyBorder="1"/>
    <xf numFmtId="2" fontId="0" fillId="6" borderId="0" xfId="0" applyNumberFormat="1" applyFill="1" applyBorder="1"/>
    <xf numFmtId="2" fontId="0" fillId="0" borderId="0" xfId="0" applyNumberFormat="1" applyBorder="1"/>
    <xf numFmtId="0" fontId="1" fillId="6" borderId="0" xfId="0" applyFont="1" applyFill="1" applyBorder="1" applyAlignment="1">
      <alignment horizontal="center"/>
    </xf>
    <xf numFmtId="2" fontId="1" fillId="6" borderId="0" xfId="0" applyNumberFormat="1" applyFont="1" applyFill="1" applyBorder="1" applyAlignment="1">
      <alignment horizontal="center" wrapText="1"/>
    </xf>
    <xf numFmtId="1" fontId="8" fillId="0" borderId="0" xfId="0" applyNumberFormat="1" applyFont="1" applyBorder="1"/>
    <xf numFmtId="0" fontId="8" fillId="0" borderId="0" xfId="0" applyFont="1" applyBorder="1"/>
    <xf numFmtId="0" fontId="6" fillId="0" borderId="0" xfId="0" applyFont="1" applyBorder="1"/>
    <xf numFmtId="2" fontId="6" fillId="0" borderId="0" xfId="0" applyNumberFormat="1" applyFont="1" applyBorder="1"/>
    <xf numFmtId="2" fontId="8" fillId="0" borderId="0" xfId="0" applyNumberFormat="1" applyFont="1" applyBorder="1"/>
    <xf numFmtId="0" fontId="0" fillId="6" borderId="0" xfId="0" applyFill="1" applyBorder="1" applyAlignment="1">
      <alignment horizontal="center"/>
    </xf>
    <xf numFmtId="2" fontId="0" fillId="6" borderId="0" xfId="0" applyNumberFormat="1" applyFill="1" applyBorder="1" applyAlignment="1">
      <alignment horizontal="center"/>
    </xf>
    <xf numFmtId="1" fontId="0" fillId="7" borderId="21" xfId="0" applyNumberFormat="1" applyFill="1" applyBorder="1"/>
    <xf numFmtId="1" fontId="8" fillId="7" borderId="21" xfId="0" applyNumberFormat="1" applyFont="1" applyFill="1" applyBorder="1"/>
    <xf numFmtId="0" fontId="2" fillId="0" borderId="22" xfId="1" applyFont="1" applyFill="1" applyBorder="1" applyAlignment="1">
      <alignment horizontal="left" wrapText="1"/>
    </xf>
    <xf numFmtId="0" fontId="0" fillId="0" borderId="22" xfId="0" applyFill="1" applyBorder="1"/>
    <xf numFmtId="0" fontId="0" fillId="0" borderId="23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8" borderId="23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8" borderId="29" xfId="0" applyFill="1" applyBorder="1" applyAlignment="1">
      <alignment horizontal="center"/>
    </xf>
  </cellXfs>
  <cellStyles count="3">
    <cellStyle name="Normal" xfId="0" builtinId="0"/>
    <cellStyle name="Normal_Sheet1" xfId="1"/>
    <cellStyle name="Normal_Sheet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503"/>
  <sheetViews>
    <sheetView tabSelected="1" workbookViewId="0">
      <pane ySplit="3" topLeftCell="A4" activePane="bottomLeft" state="frozen"/>
      <selection pane="bottomLeft" activeCell="E39" sqref="E39"/>
    </sheetView>
  </sheetViews>
  <sheetFormatPr defaultRowHeight="12.75"/>
  <cols>
    <col min="1" max="1" width="6.7109375" style="1" customWidth="1"/>
    <col min="2" max="2" width="24.7109375" customWidth="1"/>
    <col min="3" max="3" width="14.7109375" customWidth="1"/>
    <col min="4" max="4" width="5.7109375" style="1" customWidth="1"/>
    <col min="5" max="5" width="10.140625" style="27" customWidth="1"/>
    <col min="6" max="6" width="9.7109375" style="1" customWidth="1"/>
    <col min="7" max="7" width="9.85546875" style="31" bestFit="1" customWidth="1"/>
    <col min="8" max="9" width="9.85546875" style="1" customWidth="1"/>
    <col min="10" max="10" width="10.7109375" customWidth="1"/>
    <col min="13" max="13" width="5.7109375" customWidth="1"/>
    <col min="14" max="14" width="20.7109375" customWidth="1"/>
  </cols>
  <sheetData>
    <row r="1" spans="1:14" ht="14.25" customHeight="1" thickTop="1" thickBot="1">
      <c r="A1" s="29" t="s">
        <v>62</v>
      </c>
      <c r="B1" s="29" t="s">
        <v>6</v>
      </c>
      <c r="C1" s="29" t="s">
        <v>7</v>
      </c>
      <c r="D1" s="29" t="s">
        <v>42</v>
      </c>
      <c r="E1" s="30" t="s">
        <v>26</v>
      </c>
      <c r="F1" s="32" t="s">
        <v>14</v>
      </c>
      <c r="G1" s="33" t="s">
        <v>8</v>
      </c>
      <c r="J1" s="15" t="s">
        <v>26</v>
      </c>
      <c r="K1" s="16" t="s">
        <v>27</v>
      </c>
      <c r="L1" s="17" t="s">
        <v>28</v>
      </c>
      <c r="N1" s="8"/>
    </row>
    <row r="2" spans="1:14" ht="14.25" hidden="1" customHeight="1" thickBot="1">
      <c r="A2" s="60">
        <v>999</v>
      </c>
      <c r="B2" s="52" t="s">
        <v>25</v>
      </c>
      <c r="C2" s="53"/>
      <c r="D2" s="54" t="s">
        <v>24</v>
      </c>
      <c r="E2" s="55">
        <v>1</v>
      </c>
      <c r="F2" s="54"/>
      <c r="G2" s="63" t="str">
        <f>IF(F2="",IF(D2="M",VLOOKUP(E2,J$2:L$21,2,TRUE),VLOOKUP(E2,J$2:L$21,3,TRUE)),IF(D2="M",VLOOKUP(F2,J$24:L$45,2,TRUE),VLOOKUP(F2,J$24:L$45,3,TRUE)))</f>
        <v>SM</v>
      </c>
      <c r="J2" s="18">
        <v>1</v>
      </c>
      <c r="K2" s="19" t="s">
        <v>29</v>
      </c>
      <c r="L2" s="20" t="s">
        <v>45</v>
      </c>
    </row>
    <row r="3" spans="1:14" ht="14.25" customHeight="1">
      <c r="A3" s="61">
        <v>999</v>
      </c>
      <c r="B3" s="49" t="s">
        <v>25</v>
      </c>
      <c r="C3" s="56"/>
      <c r="D3" s="50" t="s">
        <v>24</v>
      </c>
      <c r="E3" s="57">
        <v>22909</v>
      </c>
      <c r="F3" s="50"/>
      <c r="G3" s="64" t="str">
        <f>IF(F3="",IF(D3="M",VLOOKUP(E3,J$2:L$21,2,TRUE),VLOOKUP(E3,J$2:L$21,3,TRUE)),IF(D3="M",VLOOKUP(F3,J$24:L$45,2,TRUE),VLOOKUP(F3,J$24:L$45,3,TRUE)))</f>
        <v>SM</v>
      </c>
      <c r="J3" s="18">
        <v>33970</v>
      </c>
      <c r="K3" s="19" t="s">
        <v>48</v>
      </c>
      <c r="L3" s="20" t="s">
        <v>47</v>
      </c>
    </row>
    <row r="4" spans="1:14" ht="14.25" customHeight="1">
      <c r="A4" s="62">
        <v>1</v>
      </c>
      <c r="B4" s="4" t="s">
        <v>73</v>
      </c>
      <c r="C4" s="48" t="s">
        <v>66</v>
      </c>
      <c r="D4" s="47" t="s">
        <v>64</v>
      </c>
      <c r="E4" s="58"/>
      <c r="F4" s="28">
        <v>2</v>
      </c>
      <c r="G4" s="65" t="str">
        <f>IF(AND(E4="",F4=""),"",IF(F4="",IF(D4="M",VLOOKUP(E4,J$2:L$21,2,TRUE),VLOOKUP(E4,J$2:L$21,3,TRUE)),IF(D4="M",VLOOKUP(F4,J$24:L$45,2,TRUE),VLOOKUP(F4,J$24:L$45,3,TRUE))))</f>
        <v>U8B</v>
      </c>
      <c r="J4" s="18">
        <v>35309</v>
      </c>
      <c r="K4" s="19" t="s">
        <v>44</v>
      </c>
      <c r="L4" s="20" t="s">
        <v>46</v>
      </c>
    </row>
    <row r="5" spans="1:14" ht="14.25" customHeight="1">
      <c r="A5" s="62">
        <v>2</v>
      </c>
      <c r="B5" s="4" t="s">
        <v>74</v>
      </c>
      <c r="C5" s="48" t="s">
        <v>66</v>
      </c>
      <c r="D5" s="47" t="s">
        <v>64</v>
      </c>
      <c r="E5" s="59"/>
      <c r="F5" s="28">
        <v>2</v>
      </c>
      <c r="G5" s="65" t="str">
        <f t="shared" ref="G5:G68" si="0">IF(AND(E5="",F5=""),"",IF(F5="",IF(D5="M",VLOOKUP(E5,J$2:L$21,2,TRUE),VLOOKUP(E5,J$2:L$21,3,TRUE)),IF(D5="M",VLOOKUP(F5,J$24:L$45,2,TRUE),VLOOKUP(F5,J$24:L$45,3,TRUE))))</f>
        <v>U8B</v>
      </c>
      <c r="J5" s="18">
        <v>35309</v>
      </c>
      <c r="K5" s="19" t="s">
        <v>44</v>
      </c>
      <c r="L5" s="20" t="s">
        <v>46</v>
      </c>
    </row>
    <row r="6" spans="1:14" ht="14.25" customHeight="1">
      <c r="A6" s="62">
        <v>3</v>
      </c>
      <c r="B6" s="4" t="s">
        <v>75</v>
      </c>
      <c r="C6" s="48" t="s">
        <v>66</v>
      </c>
      <c r="D6" s="47" t="s">
        <v>67</v>
      </c>
      <c r="E6" s="59"/>
      <c r="F6" s="47">
        <v>3</v>
      </c>
      <c r="G6" s="65" t="str">
        <f t="shared" si="0"/>
        <v>U9G</v>
      </c>
      <c r="J6" s="18">
        <v>36404</v>
      </c>
      <c r="K6" s="19" t="s">
        <v>30</v>
      </c>
      <c r="L6" s="20" t="s">
        <v>31</v>
      </c>
    </row>
    <row r="7" spans="1:14" ht="14.25" customHeight="1">
      <c r="A7" s="62">
        <v>4</v>
      </c>
      <c r="B7" s="4" t="s">
        <v>76</v>
      </c>
      <c r="C7" s="48" t="s">
        <v>66</v>
      </c>
      <c r="D7" s="47" t="s">
        <v>64</v>
      </c>
      <c r="E7" s="59"/>
      <c r="F7" s="28">
        <v>4</v>
      </c>
      <c r="G7" s="65" t="str">
        <f t="shared" si="0"/>
        <v>U10B</v>
      </c>
      <c r="J7" s="18">
        <v>37135</v>
      </c>
      <c r="K7" s="19" t="s">
        <v>32</v>
      </c>
      <c r="L7" s="20" t="s">
        <v>33</v>
      </c>
    </row>
    <row r="8" spans="1:14" ht="14.25" customHeight="1">
      <c r="A8" s="62">
        <v>5</v>
      </c>
      <c r="B8" s="4" t="s">
        <v>77</v>
      </c>
      <c r="C8" s="48" t="s">
        <v>66</v>
      </c>
      <c r="D8" s="47" t="s">
        <v>64</v>
      </c>
      <c r="E8" s="59"/>
      <c r="F8" s="28">
        <v>4</v>
      </c>
      <c r="G8" s="65" t="str">
        <f t="shared" si="0"/>
        <v>U10B</v>
      </c>
      <c r="J8" s="18">
        <v>37500</v>
      </c>
      <c r="K8" s="19" t="s">
        <v>34</v>
      </c>
      <c r="L8" s="20" t="s">
        <v>35</v>
      </c>
    </row>
    <row r="9" spans="1:14" ht="14.25" customHeight="1">
      <c r="A9" s="62">
        <v>6</v>
      </c>
      <c r="B9" s="4" t="s">
        <v>78</v>
      </c>
      <c r="C9" s="48" t="s">
        <v>66</v>
      </c>
      <c r="D9" s="47" t="s">
        <v>64</v>
      </c>
      <c r="E9" s="59"/>
      <c r="F9" s="28">
        <v>4</v>
      </c>
      <c r="G9" s="65" t="str">
        <f t="shared" si="0"/>
        <v>U10B</v>
      </c>
      <c r="J9" s="18">
        <v>37865</v>
      </c>
      <c r="K9" s="19" t="s">
        <v>36</v>
      </c>
      <c r="L9" s="20" t="s">
        <v>37</v>
      </c>
    </row>
    <row r="10" spans="1:14" ht="14.25" customHeight="1">
      <c r="A10" s="62">
        <v>7</v>
      </c>
      <c r="B10" s="4" t="s">
        <v>79</v>
      </c>
      <c r="C10" s="48" t="s">
        <v>80</v>
      </c>
      <c r="D10" s="47" t="s">
        <v>64</v>
      </c>
      <c r="E10" s="59"/>
      <c r="F10" s="28">
        <v>4</v>
      </c>
      <c r="G10" s="65" t="str">
        <f t="shared" si="0"/>
        <v>U10B</v>
      </c>
      <c r="J10" s="18">
        <v>38231</v>
      </c>
      <c r="K10" s="19" t="s">
        <v>38</v>
      </c>
      <c r="L10" s="20" t="s">
        <v>39</v>
      </c>
    </row>
    <row r="11" spans="1:14" ht="14.25" customHeight="1">
      <c r="A11" s="62">
        <v>8</v>
      </c>
      <c r="B11" s="4" t="s">
        <v>81</v>
      </c>
      <c r="C11" s="48" t="s">
        <v>82</v>
      </c>
      <c r="D11" s="47" t="s">
        <v>64</v>
      </c>
      <c r="E11" s="59"/>
      <c r="F11" s="28">
        <v>4</v>
      </c>
      <c r="G11" s="65" t="str">
        <f t="shared" si="0"/>
        <v>U10B</v>
      </c>
      <c r="J11" s="18">
        <v>38596</v>
      </c>
      <c r="K11" s="19" t="s">
        <v>40</v>
      </c>
      <c r="L11" s="20" t="s">
        <v>41</v>
      </c>
    </row>
    <row r="12" spans="1:14" ht="14.25" customHeight="1">
      <c r="A12" s="62">
        <v>9</v>
      </c>
      <c r="B12" s="4" t="s">
        <v>65</v>
      </c>
      <c r="C12" s="48" t="s">
        <v>80</v>
      </c>
      <c r="D12" s="47" t="s">
        <v>64</v>
      </c>
      <c r="E12" s="59"/>
      <c r="F12" s="28">
        <v>4</v>
      </c>
      <c r="G12" s="65" t="str">
        <f t="shared" si="0"/>
        <v>U10B</v>
      </c>
      <c r="J12" s="18">
        <v>38961</v>
      </c>
      <c r="K12" s="19" t="s">
        <v>57</v>
      </c>
      <c r="L12" s="20" t="s">
        <v>58</v>
      </c>
    </row>
    <row r="13" spans="1:14" ht="14.25" customHeight="1" thickBot="1">
      <c r="A13" s="62">
        <v>10</v>
      </c>
      <c r="B13" s="4" t="s">
        <v>83</v>
      </c>
      <c r="C13" s="48" t="s">
        <v>84</v>
      </c>
      <c r="D13" s="47" t="s">
        <v>64</v>
      </c>
      <c r="E13" s="59"/>
      <c r="F13" s="28">
        <v>4</v>
      </c>
      <c r="G13" s="65" t="str">
        <f t="shared" si="0"/>
        <v>U10B</v>
      </c>
      <c r="J13" s="21">
        <v>39326</v>
      </c>
      <c r="K13" s="22" t="s">
        <v>59</v>
      </c>
      <c r="L13" s="23" t="s">
        <v>60</v>
      </c>
    </row>
    <row r="14" spans="1:14" ht="14.25" customHeight="1" thickTop="1">
      <c r="A14" s="62">
        <v>11</v>
      </c>
      <c r="B14" s="88" t="s">
        <v>106</v>
      </c>
      <c r="C14" s="89" t="s">
        <v>63</v>
      </c>
      <c r="D14" s="1" t="s">
        <v>64</v>
      </c>
      <c r="F14" s="1">
        <v>4</v>
      </c>
      <c r="G14" s="31" t="str">
        <f t="shared" si="0"/>
        <v>U10B</v>
      </c>
    </row>
    <row r="15" spans="1:14" ht="14.25" customHeight="1" thickBot="1">
      <c r="A15" s="62">
        <v>12</v>
      </c>
      <c r="B15" s="4" t="s">
        <v>85</v>
      </c>
      <c r="C15" s="48" t="s">
        <v>84</v>
      </c>
      <c r="D15" s="47" t="s">
        <v>67</v>
      </c>
      <c r="E15" s="59"/>
      <c r="F15" s="28">
        <v>4</v>
      </c>
      <c r="G15" s="65" t="str">
        <f t="shared" ref="G15:G32" si="1">IF(AND(E15="",F15=""),"",IF(F15="",IF(D15="M",VLOOKUP(E15,J$2:L$21,2,TRUE),VLOOKUP(E15,J$2:L$21,3,TRUE)),IF(D15="M",VLOOKUP(F15,J$24:L$45,2,TRUE),VLOOKUP(F15,J$24:L$45,3,TRUE))))</f>
        <v>U10G</v>
      </c>
    </row>
    <row r="16" spans="1:14" ht="14.25" customHeight="1">
      <c r="A16" s="62">
        <v>13</v>
      </c>
      <c r="B16" s="4" t="s">
        <v>86</v>
      </c>
      <c r="C16" s="48" t="s">
        <v>84</v>
      </c>
      <c r="D16" s="47" t="s">
        <v>67</v>
      </c>
      <c r="E16" s="59"/>
      <c r="F16" s="28">
        <v>4</v>
      </c>
      <c r="G16" s="65" t="str">
        <f t="shared" si="1"/>
        <v>U10G</v>
      </c>
      <c r="J16" s="90" t="s">
        <v>43</v>
      </c>
      <c r="K16" s="91"/>
      <c r="L16" s="92"/>
    </row>
    <row r="17" spans="1:12" ht="14.25" customHeight="1">
      <c r="A17" s="62">
        <v>14</v>
      </c>
      <c r="B17" s="4" t="s">
        <v>68</v>
      </c>
      <c r="C17" s="48" t="s">
        <v>63</v>
      </c>
      <c r="D17" s="47" t="s">
        <v>67</v>
      </c>
      <c r="E17" s="59"/>
      <c r="F17" s="28">
        <v>4</v>
      </c>
      <c r="G17" s="65" t="str">
        <f t="shared" si="1"/>
        <v>U10G</v>
      </c>
      <c r="J17" s="93"/>
      <c r="K17" s="94"/>
      <c r="L17" s="95"/>
    </row>
    <row r="18" spans="1:12" ht="14.25" customHeight="1" thickBot="1">
      <c r="A18" s="62">
        <v>15</v>
      </c>
      <c r="B18" s="4" t="s">
        <v>70</v>
      </c>
      <c r="C18" s="48" t="s">
        <v>84</v>
      </c>
      <c r="D18" s="47" t="s">
        <v>64</v>
      </c>
      <c r="E18" s="59"/>
      <c r="F18" s="28">
        <v>5</v>
      </c>
      <c r="G18" s="65" t="str">
        <f t="shared" si="1"/>
        <v>U11B</v>
      </c>
      <c r="J18" s="96"/>
      <c r="K18" s="97"/>
      <c r="L18" s="98"/>
    </row>
    <row r="19" spans="1:12" ht="14.25" customHeight="1">
      <c r="A19" s="62">
        <v>16</v>
      </c>
      <c r="B19" s="4" t="s">
        <v>87</v>
      </c>
      <c r="C19" s="48" t="s">
        <v>84</v>
      </c>
      <c r="D19" s="47" t="s">
        <v>64</v>
      </c>
      <c r="E19" s="59"/>
      <c r="F19" s="28">
        <v>5</v>
      </c>
      <c r="G19" s="65" t="str">
        <f t="shared" si="1"/>
        <v>U11B</v>
      </c>
    </row>
    <row r="20" spans="1:12" ht="14.25" customHeight="1">
      <c r="A20" s="62">
        <v>17</v>
      </c>
      <c r="B20" s="4" t="s">
        <v>88</v>
      </c>
      <c r="C20" s="48" t="s">
        <v>84</v>
      </c>
      <c r="D20" s="47" t="s">
        <v>64</v>
      </c>
      <c r="E20" s="59"/>
      <c r="F20" s="28">
        <v>5</v>
      </c>
      <c r="G20" s="65" t="str">
        <f t="shared" si="1"/>
        <v>U11B</v>
      </c>
      <c r="J20" s="1"/>
    </row>
    <row r="21" spans="1:12" ht="14.25" customHeight="1">
      <c r="A21" s="62">
        <v>18</v>
      </c>
      <c r="B21" s="4" t="s">
        <v>89</v>
      </c>
      <c r="C21" s="48" t="s">
        <v>84</v>
      </c>
      <c r="D21" s="47" t="s">
        <v>64</v>
      </c>
      <c r="E21" s="59"/>
      <c r="F21" s="28">
        <v>5</v>
      </c>
      <c r="G21" s="65" t="str">
        <f t="shared" si="1"/>
        <v>U11B</v>
      </c>
      <c r="J21" s="1"/>
    </row>
    <row r="22" spans="1:12" ht="14.25" customHeight="1" thickBot="1">
      <c r="A22" s="62">
        <v>19</v>
      </c>
      <c r="B22" s="4" t="s">
        <v>69</v>
      </c>
      <c r="C22" s="48" t="s">
        <v>84</v>
      </c>
      <c r="D22" s="47" t="s">
        <v>64</v>
      </c>
      <c r="E22" s="59"/>
      <c r="F22" s="28">
        <v>5</v>
      </c>
      <c r="G22" s="65" t="str">
        <f t="shared" si="1"/>
        <v>U11B</v>
      </c>
    </row>
    <row r="23" spans="1:12" ht="14.25" customHeight="1" thickTop="1" thickBot="1">
      <c r="A23" s="62">
        <v>20</v>
      </c>
      <c r="B23" s="4" t="s">
        <v>90</v>
      </c>
      <c r="C23" s="48" t="str">
        <f>IF(B23="","",IF(C22="","",C22))</f>
        <v>CAC</v>
      </c>
      <c r="D23" s="47" t="s">
        <v>67</v>
      </c>
      <c r="E23" s="59"/>
      <c r="F23" s="28">
        <v>5</v>
      </c>
      <c r="G23" s="65" t="str">
        <f t="shared" si="1"/>
        <v>U11G</v>
      </c>
      <c r="J23" s="24" t="s">
        <v>14</v>
      </c>
      <c r="K23" s="16" t="s">
        <v>27</v>
      </c>
      <c r="L23" s="17" t="s">
        <v>28</v>
      </c>
    </row>
    <row r="24" spans="1:12" ht="14.25" customHeight="1">
      <c r="A24" s="62">
        <v>21</v>
      </c>
      <c r="B24" s="4" t="s">
        <v>91</v>
      </c>
      <c r="C24" s="48" t="s">
        <v>63</v>
      </c>
      <c r="D24" s="47" t="str">
        <f>IF(B24="","",IF(D23="","",D23))</f>
        <v>f</v>
      </c>
      <c r="E24" s="59"/>
      <c r="F24" s="28">
        <v>5</v>
      </c>
      <c r="G24" s="65" t="str">
        <f t="shared" si="1"/>
        <v>U11G</v>
      </c>
      <c r="J24" s="25">
        <v>2</v>
      </c>
      <c r="K24" s="19" t="s">
        <v>57</v>
      </c>
      <c r="L24" s="20" t="s">
        <v>58</v>
      </c>
    </row>
    <row r="25" spans="1:12" ht="14.25" customHeight="1">
      <c r="A25" s="62">
        <v>22</v>
      </c>
      <c r="B25" s="4" t="s">
        <v>92</v>
      </c>
      <c r="C25" s="48" t="s">
        <v>84</v>
      </c>
      <c r="D25" s="47" t="str">
        <f>IF(B25="","",IF(D24="","",D24))</f>
        <v>f</v>
      </c>
      <c r="E25" s="59"/>
      <c r="F25" s="47">
        <v>5</v>
      </c>
      <c r="G25" s="65" t="str">
        <f t="shared" si="1"/>
        <v>U11G</v>
      </c>
      <c r="J25" s="25">
        <v>3</v>
      </c>
      <c r="K25" s="19" t="s">
        <v>40</v>
      </c>
      <c r="L25" s="20" t="s">
        <v>41</v>
      </c>
    </row>
    <row r="26" spans="1:12" ht="14.25" customHeight="1">
      <c r="A26" s="62">
        <v>23</v>
      </c>
      <c r="B26" s="4" t="s">
        <v>93</v>
      </c>
      <c r="C26" s="48" t="str">
        <f>IF(B26="","",IF(C25="","",C25))</f>
        <v>CAC</v>
      </c>
      <c r="D26" s="47" t="str">
        <f>IF(B26="","",IF(D25="","",D25))</f>
        <v>f</v>
      </c>
      <c r="E26" s="59"/>
      <c r="F26" s="47">
        <v>5</v>
      </c>
      <c r="G26" s="65" t="str">
        <f t="shared" si="1"/>
        <v>U11G</v>
      </c>
      <c r="J26" s="25">
        <v>4</v>
      </c>
      <c r="K26" s="19" t="s">
        <v>38</v>
      </c>
      <c r="L26" s="20" t="s">
        <v>39</v>
      </c>
    </row>
    <row r="27" spans="1:12" ht="14.25" customHeight="1">
      <c r="A27" s="62">
        <v>24</v>
      </c>
      <c r="B27" s="4" t="s">
        <v>71</v>
      </c>
      <c r="C27" s="48" t="str">
        <f>IF(B27="","",IF(C26="","",C26))</f>
        <v>CAC</v>
      </c>
      <c r="D27" s="47" t="str">
        <f>IF(B27="","",IF(D26="","",D26))</f>
        <v>f</v>
      </c>
      <c r="E27" s="59"/>
      <c r="F27" s="28">
        <v>5</v>
      </c>
      <c r="G27" s="65" t="str">
        <f t="shared" si="1"/>
        <v>U11G</v>
      </c>
      <c r="J27" s="25">
        <v>5</v>
      </c>
      <c r="K27" s="19" t="s">
        <v>36</v>
      </c>
      <c r="L27" s="20" t="s">
        <v>37</v>
      </c>
    </row>
    <row r="28" spans="1:12" ht="14.25" customHeight="1">
      <c r="A28" s="62">
        <v>25</v>
      </c>
      <c r="B28" s="4" t="s">
        <v>72</v>
      </c>
      <c r="C28" s="48" t="str">
        <f>IF(B28="","",IF(C27="","",C27))</f>
        <v>CAC</v>
      </c>
      <c r="D28" s="47" t="s">
        <v>64</v>
      </c>
      <c r="E28" s="59"/>
      <c r="F28" s="28">
        <v>6</v>
      </c>
      <c r="G28" s="65" t="str">
        <f t="shared" si="1"/>
        <v>U12B</v>
      </c>
      <c r="J28" s="25">
        <v>6</v>
      </c>
      <c r="K28" s="19" t="s">
        <v>34</v>
      </c>
      <c r="L28" s="20" t="s">
        <v>35</v>
      </c>
    </row>
    <row r="29" spans="1:12" ht="14.25" customHeight="1">
      <c r="A29" s="62">
        <v>26</v>
      </c>
      <c r="B29" s="4" t="s">
        <v>94</v>
      </c>
      <c r="C29" s="48" t="s">
        <v>63</v>
      </c>
      <c r="D29" s="47" t="str">
        <f>IF(B29="","",IF(D28="","",D28))</f>
        <v>m</v>
      </c>
      <c r="E29" s="59"/>
      <c r="F29" s="47">
        <v>6</v>
      </c>
      <c r="G29" s="65" t="str">
        <f t="shared" si="1"/>
        <v>U12B</v>
      </c>
      <c r="J29" s="25">
        <v>7</v>
      </c>
      <c r="K29" s="19" t="s">
        <v>32</v>
      </c>
      <c r="L29" s="20" t="s">
        <v>33</v>
      </c>
    </row>
    <row r="30" spans="1:12" ht="14.25" customHeight="1">
      <c r="A30" s="62">
        <v>27</v>
      </c>
      <c r="B30" s="4" t="s">
        <v>95</v>
      </c>
      <c r="C30" s="48" t="str">
        <f>IF(B30="","",IF(C29="","",C29))</f>
        <v>N&amp;P</v>
      </c>
      <c r="D30" s="47" t="s">
        <v>67</v>
      </c>
      <c r="E30" s="59"/>
      <c r="F30" s="28">
        <v>6</v>
      </c>
      <c r="G30" s="65" t="str">
        <f t="shared" si="1"/>
        <v>U12G</v>
      </c>
      <c r="J30" s="25">
        <v>8</v>
      </c>
      <c r="K30" s="19" t="s">
        <v>30</v>
      </c>
      <c r="L30" s="20" t="s">
        <v>31</v>
      </c>
    </row>
    <row r="31" spans="1:12" ht="14.25" customHeight="1">
      <c r="A31" s="62">
        <v>28</v>
      </c>
      <c r="B31" s="4" t="s">
        <v>96</v>
      </c>
      <c r="C31" s="48" t="s">
        <v>84</v>
      </c>
      <c r="D31" s="47" t="str">
        <f>IF(B31="","",IF(D30="","",D30))</f>
        <v>f</v>
      </c>
      <c r="E31" s="59"/>
      <c r="F31" s="28">
        <v>6</v>
      </c>
      <c r="G31" s="65" t="str">
        <f t="shared" si="1"/>
        <v>U12G</v>
      </c>
      <c r="J31" s="25">
        <v>9</v>
      </c>
      <c r="K31" s="19" t="s">
        <v>30</v>
      </c>
      <c r="L31" s="20" t="s">
        <v>31</v>
      </c>
    </row>
    <row r="32" spans="1:12" ht="14.25" customHeight="1">
      <c r="A32" s="62">
        <v>29</v>
      </c>
      <c r="B32" s="4" t="s">
        <v>97</v>
      </c>
      <c r="C32" s="48" t="str">
        <f>IF(B32="","",IF(C31="","",C31))</f>
        <v>CAC</v>
      </c>
      <c r="D32" s="47" t="str">
        <f>IF(B32="","",IF(D31="","",D31))</f>
        <v>f</v>
      </c>
      <c r="E32" s="59"/>
      <c r="F32" s="47">
        <v>6</v>
      </c>
      <c r="G32" s="65" t="str">
        <f t="shared" si="1"/>
        <v>U12G</v>
      </c>
      <c r="J32" s="25">
        <v>10</v>
      </c>
      <c r="K32" s="19" t="s">
        <v>44</v>
      </c>
      <c r="L32" s="20" t="s">
        <v>46</v>
      </c>
    </row>
    <row r="33" spans="1:12" ht="14.25" customHeight="1">
      <c r="A33" s="62"/>
      <c r="B33" s="4"/>
      <c r="C33" s="48" t="str">
        <f>IF(B33="","",IF(#REF!="","",#REF!))</f>
        <v/>
      </c>
      <c r="D33" s="47" t="str">
        <f>IF(B33="","",IF(#REF!="","",#REF!))</f>
        <v/>
      </c>
      <c r="E33" s="59"/>
      <c r="F33" s="47"/>
      <c r="G33" s="65" t="str">
        <f t="shared" si="0"/>
        <v/>
      </c>
      <c r="J33" s="25">
        <v>11</v>
      </c>
      <c r="K33" s="19" t="s">
        <v>44</v>
      </c>
      <c r="L33" s="20" t="s">
        <v>46</v>
      </c>
    </row>
    <row r="34" spans="1:12" ht="14.25" customHeight="1">
      <c r="A34" s="62"/>
      <c r="B34" s="4"/>
      <c r="C34" s="48" t="str">
        <f t="shared" ref="C34:C69" si="2">IF(B34="","",IF(C33="","",C33))</f>
        <v/>
      </c>
      <c r="D34" s="47" t="str">
        <f t="shared" ref="D34:D69" si="3">IF(B34="","",IF(D33="","",D33))</f>
        <v/>
      </c>
      <c r="E34" s="59"/>
      <c r="F34" s="28"/>
      <c r="G34" s="65" t="str">
        <f t="shared" si="0"/>
        <v/>
      </c>
      <c r="J34" s="25">
        <v>12</v>
      </c>
      <c r="K34" s="19" t="s">
        <v>48</v>
      </c>
      <c r="L34" s="20" t="s">
        <v>47</v>
      </c>
    </row>
    <row r="35" spans="1:12" ht="14.25" customHeight="1">
      <c r="A35" s="62" t="str">
        <f t="shared" ref="A35:A68" si="4">IF(B35="","",IF(A34=999,1,A34+1))</f>
        <v/>
      </c>
      <c r="B35" s="4"/>
      <c r="C35" s="48" t="str">
        <f t="shared" si="2"/>
        <v/>
      </c>
      <c r="D35" s="47" t="str">
        <f t="shared" si="3"/>
        <v/>
      </c>
      <c r="E35" s="59"/>
      <c r="F35" s="28"/>
      <c r="G35" s="65" t="str">
        <f t="shared" si="0"/>
        <v/>
      </c>
      <c r="J35" s="25">
        <v>13</v>
      </c>
      <c r="K35" s="19" t="s">
        <v>48</v>
      </c>
      <c r="L35" s="20" t="s">
        <v>47</v>
      </c>
    </row>
    <row r="36" spans="1:12" ht="14.25" customHeight="1" thickBot="1">
      <c r="A36" s="62" t="str">
        <f t="shared" si="4"/>
        <v/>
      </c>
      <c r="B36" s="4"/>
      <c r="C36" s="48" t="str">
        <f t="shared" si="2"/>
        <v/>
      </c>
      <c r="D36" s="47" t="str">
        <f t="shared" si="3"/>
        <v/>
      </c>
      <c r="E36" s="59"/>
      <c r="F36" s="28"/>
      <c r="G36" s="65" t="str">
        <f t="shared" si="0"/>
        <v/>
      </c>
      <c r="J36" s="26">
        <v>14</v>
      </c>
      <c r="K36" s="22" t="s">
        <v>29</v>
      </c>
      <c r="L36" s="23" t="s">
        <v>45</v>
      </c>
    </row>
    <row r="37" spans="1:12" ht="14.25" customHeight="1" thickTop="1">
      <c r="A37" s="62" t="str">
        <f t="shared" si="4"/>
        <v/>
      </c>
      <c r="B37" s="4"/>
      <c r="C37" s="48" t="str">
        <f t="shared" si="2"/>
        <v/>
      </c>
      <c r="D37" s="47" t="str">
        <f t="shared" si="3"/>
        <v/>
      </c>
      <c r="E37" s="59"/>
      <c r="F37" s="47"/>
      <c r="G37" s="65" t="str">
        <f t="shared" si="0"/>
        <v/>
      </c>
    </row>
    <row r="38" spans="1:12" ht="14.25" customHeight="1">
      <c r="A38" s="62" t="str">
        <f t="shared" si="4"/>
        <v/>
      </c>
      <c r="B38" s="4"/>
      <c r="C38" s="48" t="str">
        <f t="shared" si="2"/>
        <v/>
      </c>
      <c r="D38" s="47" t="str">
        <f t="shared" si="3"/>
        <v/>
      </c>
      <c r="E38" s="59"/>
      <c r="F38" s="28"/>
      <c r="G38" s="65" t="str">
        <f t="shared" si="0"/>
        <v/>
      </c>
    </row>
    <row r="39" spans="1:12" ht="14.25" customHeight="1">
      <c r="A39" s="62" t="str">
        <f t="shared" si="4"/>
        <v/>
      </c>
      <c r="B39" s="4"/>
      <c r="C39" s="48" t="str">
        <f t="shared" si="2"/>
        <v/>
      </c>
      <c r="D39" s="47" t="str">
        <f t="shared" si="3"/>
        <v/>
      </c>
      <c r="E39" s="59"/>
      <c r="F39" s="28"/>
      <c r="G39" s="65" t="str">
        <f t="shared" si="0"/>
        <v/>
      </c>
    </row>
    <row r="40" spans="1:12" ht="14.25" customHeight="1">
      <c r="A40" s="62" t="str">
        <f t="shared" si="4"/>
        <v/>
      </c>
      <c r="B40" s="4"/>
      <c r="C40" s="48" t="str">
        <f t="shared" si="2"/>
        <v/>
      </c>
      <c r="D40" s="47" t="str">
        <f t="shared" si="3"/>
        <v/>
      </c>
      <c r="E40" s="51"/>
      <c r="F40" s="28"/>
      <c r="G40" s="65" t="str">
        <f t="shared" si="0"/>
        <v/>
      </c>
    </row>
    <row r="41" spans="1:12" ht="14.25" customHeight="1">
      <c r="A41" s="62" t="str">
        <f t="shared" si="4"/>
        <v/>
      </c>
      <c r="B41" s="4"/>
      <c r="C41" s="48" t="str">
        <f t="shared" si="2"/>
        <v/>
      </c>
      <c r="D41" s="47" t="str">
        <f t="shared" si="3"/>
        <v/>
      </c>
      <c r="E41" s="59"/>
      <c r="F41" s="28"/>
      <c r="G41" s="65" t="str">
        <f t="shared" si="0"/>
        <v/>
      </c>
    </row>
    <row r="42" spans="1:12" ht="14.25" customHeight="1">
      <c r="A42" s="62" t="str">
        <f t="shared" si="4"/>
        <v/>
      </c>
      <c r="B42" s="4"/>
      <c r="C42" s="48" t="str">
        <f t="shared" si="2"/>
        <v/>
      </c>
      <c r="D42" s="47" t="str">
        <f t="shared" si="3"/>
        <v/>
      </c>
      <c r="E42" s="59"/>
      <c r="F42" s="28"/>
      <c r="G42" s="65" t="str">
        <f t="shared" si="0"/>
        <v/>
      </c>
    </row>
    <row r="43" spans="1:12" ht="14.25" customHeight="1">
      <c r="A43" s="62" t="str">
        <f t="shared" si="4"/>
        <v/>
      </c>
      <c r="B43" s="4"/>
      <c r="C43" s="48" t="str">
        <f t="shared" si="2"/>
        <v/>
      </c>
      <c r="D43" s="47" t="str">
        <f t="shared" si="3"/>
        <v/>
      </c>
      <c r="E43" s="59"/>
      <c r="F43" s="28"/>
      <c r="G43" s="65" t="str">
        <f t="shared" si="0"/>
        <v/>
      </c>
    </row>
    <row r="44" spans="1:12" ht="14.25" customHeight="1">
      <c r="A44" s="62" t="str">
        <f t="shared" si="4"/>
        <v/>
      </c>
      <c r="B44" s="4"/>
      <c r="C44" s="48" t="str">
        <f t="shared" si="2"/>
        <v/>
      </c>
      <c r="D44" s="47" t="str">
        <f t="shared" si="3"/>
        <v/>
      </c>
      <c r="E44" s="59"/>
      <c r="F44" s="28"/>
      <c r="G44" s="65" t="str">
        <f t="shared" si="0"/>
        <v/>
      </c>
    </row>
    <row r="45" spans="1:12" ht="14.25" customHeight="1">
      <c r="A45" s="62" t="str">
        <f t="shared" si="4"/>
        <v/>
      </c>
      <c r="B45" s="4"/>
      <c r="C45" s="48" t="str">
        <f t="shared" si="2"/>
        <v/>
      </c>
      <c r="D45" s="47" t="str">
        <f t="shared" si="3"/>
        <v/>
      </c>
      <c r="E45" s="59"/>
      <c r="F45" s="28"/>
      <c r="G45" s="65" t="str">
        <f t="shared" si="0"/>
        <v/>
      </c>
    </row>
    <row r="46" spans="1:12" ht="14.25" customHeight="1">
      <c r="A46" s="62" t="str">
        <f t="shared" si="4"/>
        <v/>
      </c>
      <c r="B46" s="4"/>
      <c r="C46" s="48" t="str">
        <f t="shared" si="2"/>
        <v/>
      </c>
      <c r="D46" s="47" t="str">
        <f t="shared" si="3"/>
        <v/>
      </c>
      <c r="E46" s="59"/>
      <c r="F46" s="28"/>
      <c r="G46" s="65" t="str">
        <f t="shared" si="0"/>
        <v/>
      </c>
    </row>
    <row r="47" spans="1:12" ht="14.25" customHeight="1">
      <c r="A47" s="62" t="str">
        <f t="shared" si="4"/>
        <v/>
      </c>
      <c r="B47" s="4"/>
      <c r="C47" s="48" t="str">
        <f t="shared" si="2"/>
        <v/>
      </c>
      <c r="D47" s="47" t="str">
        <f t="shared" si="3"/>
        <v/>
      </c>
      <c r="E47" s="59"/>
      <c r="F47" s="28"/>
      <c r="G47" s="65" t="str">
        <f t="shared" si="0"/>
        <v/>
      </c>
    </row>
    <row r="48" spans="1:12" ht="14.25" customHeight="1">
      <c r="A48" s="62" t="str">
        <f t="shared" si="4"/>
        <v/>
      </c>
      <c r="B48" s="4"/>
      <c r="C48" s="48" t="str">
        <f t="shared" si="2"/>
        <v/>
      </c>
      <c r="D48" s="47" t="str">
        <f t="shared" si="3"/>
        <v/>
      </c>
      <c r="E48" s="59"/>
      <c r="F48" s="28"/>
      <c r="G48" s="65" t="str">
        <f t="shared" si="0"/>
        <v/>
      </c>
    </row>
    <row r="49" spans="1:7" ht="14.25" customHeight="1">
      <c r="A49" s="62" t="str">
        <f t="shared" si="4"/>
        <v/>
      </c>
      <c r="B49" s="4"/>
      <c r="C49" s="48" t="str">
        <f t="shared" si="2"/>
        <v/>
      </c>
      <c r="D49" s="47" t="str">
        <f t="shared" si="3"/>
        <v/>
      </c>
      <c r="E49" s="59"/>
      <c r="F49" s="28"/>
      <c r="G49" s="65" t="str">
        <f t="shared" si="0"/>
        <v/>
      </c>
    </row>
    <row r="50" spans="1:7" ht="14.25" customHeight="1">
      <c r="A50" s="62" t="str">
        <f t="shared" si="4"/>
        <v/>
      </c>
      <c r="B50" s="4"/>
      <c r="C50" s="48" t="str">
        <f t="shared" si="2"/>
        <v/>
      </c>
      <c r="D50" s="47" t="str">
        <f t="shared" si="3"/>
        <v/>
      </c>
      <c r="E50" s="59"/>
      <c r="F50" s="47"/>
      <c r="G50" s="65" t="str">
        <f t="shared" si="0"/>
        <v/>
      </c>
    </row>
    <row r="51" spans="1:7" ht="14.25" customHeight="1">
      <c r="A51" s="62" t="str">
        <f t="shared" si="4"/>
        <v/>
      </c>
      <c r="B51" s="4"/>
      <c r="C51" s="48" t="str">
        <f t="shared" si="2"/>
        <v/>
      </c>
      <c r="D51" s="47" t="str">
        <f t="shared" si="3"/>
        <v/>
      </c>
      <c r="E51" s="59"/>
      <c r="F51" s="28"/>
      <c r="G51" s="65" t="str">
        <f t="shared" si="0"/>
        <v/>
      </c>
    </row>
    <row r="52" spans="1:7" ht="14.25" customHeight="1">
      <c r="A52" s="62" t="str">
        <f t="shared" si="4"/>
        <v/>
      </c>
      <c r="B52" s="4"/>
      <c r="C52" s="48" t="str">
        <f t="shared" si="2"/>
        <v/>
      </c>
      <c r="D52" s="47" t="str">
        <f t="shared" si="3"/>
        <v/>
      </c>
      <c r="E52" s="59"/>
      <c r="F52" s="28"/>
      <c r="G52" s="65" t="str">
        <f t="shared" si="0"/>
        <v/>
      </c>
    </row>
    <row r="53" spans="1:7" ht="14.25" customHeight="1">
      <c r="A53" s="62" t="str">
        <f t="shared" si="4"/>
        <v/>
      </c>
      <c r="B53" s="4"/>
      <c r="C53" s="48" t="str">
        <f t="shared" si="2"/>
        <v/>
      </c>
      <c r="D53" s="47" t="str">
        <f t="shared" si="3"/>
        <v/>
      </c>
      <c r="E53" s="59"/>
      <c r="F53" s="28"/>
      <c r="G53" s="65" t="str">
        <f t="shared" si="0"/>
        <v/>
      </c>
    </row>
    <row r="54" spans="1:7" ht="14.25" customHeight="1">
      <c r="A54" s="62" t="str">
        <f t="shared" si="4"/>
        <v/>
      </c>
      <c r="B54" s="4"/>
      <c r="C54" s="48" t="str">
        <f t="shared" si="2"/>
        <v/>
      </c>
      <c r="D54" s="47" t="str">
        <f t="shared" si="3"/>
        <v/>
      </c>
      <c r="E54" s="59"/>
      <c r="F54" s="28"/>
      <c r="G54" s="65" t="str">
        <f t="shared" si="0"/>
        <v/>
      </c>
    </row>
    <row r="55" spans="1:7" ht="14.25" customHeight="1">
      <c r="A55" s="62" t="str">
        <f t="shared" si="4"/>
        <v/>
      </c>
      <c r="B55" s="4"/>
      <c r="C55" s="48" t="str">
        <f t="shared" si="2"/>
        <v/>
      </c>
      <c r="D55" s="47" t="str">
        <f t="shared" si="3"/>
        <v/>
      </c>
      <c r="E55" s="59"/>
      <c r="F55" s="47"/>
      <c r="G55" s="65" t="str">
        <f t="shared" si="0"/>
        <v/>
      </c>
    </row>
    <row r="56" spans="1:7" ht="14.25" customHeight="1">
      <c r="A56" s="62" t="str">
        <f t="shared" si="4"/>
        <v/>
      </c>
      <c r="B56" s="4"/>
      <c r="C56" s="48" t="str">
        <f t="shared" si="2"/>
        <v/>
      </c>
      <c r="D56" s="47" t="str">
        <f t="shared" si="3"/>
        <v/>
      </c>
      <c r="E56" s="59"/>
      <c r="F56" s="28"/>
      <c r="G56" s="65" t="str">
        <f t="shared" si="0"/>
        <v/>
      </c>
    </row>
    <row r="57" spans="1:7" ht="14.25" customHeight="1">
      <c r="A57" s="62" t="str">
        <f t="shared" si="4"/>
        <v/>
      </c>
      <c r="B57" s="4"/>
      <c r="C57" s="48" t="str">
        <f t="shared" si="2"/>
        <v/>
      </c>
      <c r="D57" s="47" t="str">
        <f t="shared" si="3"/>
        <v/>
      </c>
      <c r="E57" s="59"/>
      <c r="F57" s="28"/>
      <c r="G57" s="65" t="str">
        <f t="shared" si="0"/>
        <v/>
      </c>
    </row>
    <row r="58" spans="1:7" ht="14.25" customHeight="1">
      <c r="A58" s="62" t="str">
        <f t="shared" si="4"/>
        <v/>
      </c>
      <c r="B58" s="4"/>
      <c r="C58" s="48" t="str">
        <f t="shared" si="2"/>
        <v/>
      </c>
      <c r="D58" s="47" t="str">
        <f t="shared" si="3"/>
        <v/>
      </c>
      <c r="E58" s="59"/>
      <c r="F58" s="47"/>
      <c r="G58" s="65" t="str">
        <f t="shared" si="0"/>
        <v/>
      </c>
    </row>
    <row r="59" spans="1:7" ht="14.25" customHeight="1">
      <c r="A59" s="62" t="str">
        <f t="shared" si="4"/>
        <v/>
      </c>
      <c r="B59" s="4"/>
      <c r="C59" s="48" t="str">
        <f t="shared" si="2"/>
        <v/>
      </c>
      <c r="D59" s="47" t="str">
        <f t="shared" si="3"/>
        <v/>
      </c>
      <c r="E59" s="59"/>
      <c r="F59" s="28"/>
      <c r="G59" s="65" t="str">
        <f t="shared" si="0"/>
        <v/>
      </c>
    </row>
    <row r="60" spans="1:7" ht="14.25" customHeight="1">
      <c r="A60" s="62" t="str">
        <f t="shared" si="4"/>
        <v/>
      </c>
      <c r="B60" s="4"/>
      <c r="C60" s="48" t="str">
        <f t="shared" si="2"/>
        <v/>
      </c>
      <c r="D60" s="47" t="str">
        <f t="shared" si="3"/>
        <v/>
      </c>
      <c r="E60" s="59"/>
      <c r="F60" s="28"/>
      <c r="G60" s="65" t="str">
        <f t="shared" si="0"/>
        <v/>
      </c>
    </row>
    <row r="61" spans="1:7" ht="14.25" customHeight="1">
      <c r="A61" s="62" t="str">
        <f t="shared" si="4"/>
        <v/>
      </c>
      <c r="B61" s="4"/>
      <c r="C61" s="48" t="str">
        <f t="shared" si="2"/>
        <v/>
      </c>
      <c r="D61" s="47" t="str">
        <f t="shared" si="3"/>
        <v/>
      </c>
      <c r="E61" s="59"/>
      <c r="F61" s="28"/>
      <c r="G61" s="65" t="str">
        <f t="shared" si="0"/>
        <v/>
      </c>
    </row>
    <row r="62" spans="1:7" ht="14.25" customHeight="1">
      <c r="A62" s="62" t="str">
        <f t="shared" si="4"/>
        <v/>
      </c>
      <c r="B62" s="4"/>
      <c r="C62" s="48" t="str">
        <f t="shared" si="2"/>
        <v/>
      </c>
      <c r="D62" s="47" t="str">
        <f t="shared" si="3"/>
        <v/>
      </c>
      <c r="E62" s="59"/>
      <c r="F62" s="28"/>
      <c r="G62" s="65" t="str">
        <f t="shared" si="0"/>
        <v/>
      </c>
    </row>
    <row r="63" spans="1:7" ht="14.25" customHeight="1">
      <c r="A63" s="62" t="str">
        <f t="shared" si="4"/>
        <v/>
      </c>
      <c r="B63" s="4"/>
      <c r="C63" s="48" t="str">
        <f t="shared" si="2"/>
        <v/>
      </c>
      <c r="D63" s="47" t="str">
        <f t="shared" si="3"/>
        <v/>
      </c>
      <c r="E63" s="59"/>
      <c r="F63" s="47"/>
      <c r="G63" s="65" t="str">
        <f t="shared" si="0"/>
        <v/>
      </c>
    </row>
    <row r="64" spans="1:7" ht="14.25" customHeight="1">
      <c r="A64" s="62" t="str">
        <f t="shared" si="4"/>
        <v/>
      </c>
      <c r="B64" s="4"/>
      <c r="C64" s="48" t="str">
        <f t="shared" si="2"/>
        <v/>
      </c>
      <c r="D64" s="47" t="str">
        <f t="shared" si="3"/>
        <v/>
      </c>
      <c r="E64" s="59"/>
      <c r="F64" s="28"/>
      <c r="G64" s="65" t="str">
        <f t="shared" si="0"/>
        <v/>
      </c>
    </row>
    <row r="65" spans="1:7" ht="14.25" customHeight="1">
      <c r="A65" s="62" t="str">
        <f t="shared" si="4"/>
        <v/>
      </c>
      <c r="B65" s="4"/>
      <c r="C65" s="48" t="str">
        <f t="shared" si="2"/>
        <v/>
      </c>
      <c r="D65" s="47" t="str">
        <f t="shared" si="3"/>
        <v/>
      </c>
      <c r="E65" s="59"/>
      <c r="F65" s="28"/>
      <c r="G65" s="65" t="str">
        <f t="shared" si="0"/>
        <v/>
      </c>
    </row>
    <row r="66" spans="1:7" ht="14.25" customHeight="1">
      <c r="A66" s="62" t="str">
        <f t="shared" si="4"/>
        <v/>
      </c>
      <c r="B66" s="4"/>
      <c r="C66" s="48" t="str">
        <f t="shared" si="2"/>
        <v/>
      </c>
      <c r="D66" s="47" t="str">
        <f t="shared" si="3"/>
        <v/>
      </c>
      <c r="E66" s="59"/>
      <c r="F66" s="28"/>
      <c r="G66" s="65" t="str">
        <f t="shared" si="0"/>
        <v/>
      </c>
    </row>
    <row r="67" spans="1:7" ht="14.25" customHeight="1">
      <c r="A67" s="62" t="str">
        <f t="shared" si="4"/>
        <v/>
      </c>
      <c r="B67" s="4"/>
      <c r="C67" s="48" t="str">
        <f t="shared" si="2"/>
        <v/>
      </c>
      <c r="D67" s="47" t="str">
        <f t="shared" si="3"/>
        <v/>
      </c>
      <c r="E67" s="59"/>
      <c r="F67" s="28"/>
      <c r="G67" s="65" t="str">
        <f t="shared" si="0"/>
        <v/>
      </c>
    </row>
    <row r="68" spans="1:7" ht="14.25" customHeight="1">
      <c r="A68" s="62" t="str">
        <f t="shared" si="4"/>
        <v/>
      </c>
      <c r="B68" s="4"/>
      <c r="C68" s="48" t="str">
        <f t="shared" si="2"/>
        <v/>
      </c>
      <c r="D68" s="47" t="str">
        <f t="shared" si="3"/>
        <v/>
      </c>
      <c r="E68" s="59"/>
      <c r="F68" s="28"/>
      <c r="G68" s="65" t="str">
        <f t="shared" si="0"/>
        <v/>
      </c>
    </row>
    <row r="69" spans="1:7" ht="14.25" customHeight="1">
      <c r="A69" s="62" t="str">
        <f t="shared" ref="A69:A132" si="5">IF(B69="","",IF(A68=999,1,A68+1))</f>
        <v/>
      </c>
      <c r="B69" s="4"/>
      <c r="C69" s="48" t="str">
        <f t="shared" si="2"/>
        <v/>
      </c>
      <c r="D69" s="47" t="str">
        <f t="shared" si="3"/>
        <v/>
      </c>
      <c r="E69" s="59"/>
      <c r="F69" s="47"/>
      <c r="G69" s="65" t="str">
        <f t="shared" ref="G69:G132" si="6">IF(AND(E69="",F69=""),"",IF(F69="",IF(D69="M",VLOOKUP(E69,J$2:L$21,2,TRUE),VLOOKUP(E69,J$2:L$21,3,TRUE)),IF(D69="M",VLOOKUP(F69,J$24:L$45,2,TRUE),VLOOKUP(F69,J$24:L$45,3,TRUE))))</f>
        <v/>
      </c>
    </row>
    <row r="70" spans="1:7" ht="14.25" customHeight="1">
      <c r="A70" s="62" t="str">
        <f t="shared" si="5"/>
        <v/>
      </c>
      <c r="B70" s="4"/>
      <c r="C70" s="48" t="str">
        <f t="shared" ref="C70:C133" si="7">IF(B70="","",IF(C69="","",C69))</f>
        <v/>
      </c>
      <c r="D70" s="47" t="str">
        <f t="shared" ref="D70:D133" si="8">IF(B70="","",IF(D69="","",D69))</f>
        <v/>
      </c>
      <c r="E70" s="59"/>
      <c r="F70" s="28"/>
      <c r="G70" s="65" t="str">
        <f t="shared" si="6"/>
        <v/>
      </c>
    </row>
    <row r="71" spans="1:7" ht="14.25" customHeight="1">
      <c r="A71" s="62" t="str">
        <f t="shared" si="5"/>
        <v/>
      </c>
      <c r="B71" s="4"/>
      <c r="C71" s="48" t="str">
        <f t="shared" si="7"/>
        <v/>
      </c>
      <c r="D71" s="47" t="str">
        <f t="shared" si="8"/>
        <v/>
      </c>
      <c r="E71" s="59"/>
      <c r="F71" s="28"/>
      <c r="G71" s="65" t="str">
        <f t="shared" si="6"/>
        <v/>
      </c>
    </row>
    <row r="72" spans="1:7" ht="14.25" customHeight="1">
      <c r="A72" s="62" t="str">
        <f t="shared" si="5"/>
        <v/>
      </c>
      <c r="B72" s="4"/>
      <c r="C72" s="48" t="str">
        <f t="shared" si="7"/>
        <v/>
      </c>
      <c r="D72" s="47" t="str">
        <f t="shared" si="8"/>
        <v/>
      </c>
      <c r="E72" s="59"/>
      <c r="F72" s="47"/>
      <c r="G72" s="65" t="str">
        <f t="shared" si="6"/>
        <v/>
      </c>
    </row>
    <row r="73" spans="1:7" ht="14.25" customHeight="1">
      <c r="A73" s="62" t="str">
        <f t="shared" si="5"/>
        <v/>
      </c>
      <c r="B73" s="4"/>
      <c r="C73" s="48" t="str">
        <f t="shared" si="7"/>
        <v/>
      </c>
      <c r="D73" s="47" t="str">
        <f t="shared" si="8"/>
        <v/>
      </c>
      <c r="E73" s="59"/>
      <c r="F73" s="28"/>
      <c r="G73" s="65" t="str">
        <f t="shared" si="6"/>
        <v/>
      </c>
    </row>
    <row r="74" spans="1:7" ht="14.25" customHeight="1">
      <c r="A74" s="62" t="str">
        <f t="shared" si="5"/>
        <v/>
      </c>
      <c r="B74" s="4"/>
      <c r="C74" s="48" t="str">
        <f t="shared" si="7"/>
        <v/>
      </c>
      <c r="D74" s="47" t="str">
        <f t="shared" si="8"/>
        <v/>
      </c>
      <c r="E74" s="59"/>
      <c r="F74" s="28"/>
      <c r="G74" s="65" t="str">
        <f t="shared" si="6"/>
        <v/>
      </c>
    </row>
    <row r="75" spans="1:7" ht="14.25" customHeight="1">
      <c r="A75" s="62" t="str">
        <f t="shared" si="5"/>
        <v/>
      </c>
      <c r="B75" s="4"/>
      <c r="C75" s="48" t="str">
        <f t="shared" si="7"/>
        <v/>
      </c>
      <c r="D75" s="47" t="str">
        <f t="shared" si="8"/>
        <v/>
      </c>
      <c r="E75" s="59"/>
      <c r="F75" s="28"/>
      <c r="G75" s="65" t="str">
        <f t="shared" si="6"/>
        <v/>
      </c>
    </row>
    <row r="76" spans="1:7" ht="14.25" customHeight="1">
      <c r="A76" s="62" t="str">
        <f t="shared" si="5"/>
        <v/>
      </c>
      <c r="B76" s="4"/>
      <c r="C76" s="48" t="str">
        <f t="shared" si="7"/>
        <v/>
      </c>
      <c r="D76" s="47" t="str">
        <f t="shared" si="8"/>
        <v/>
      </c>
      <c r="E76" s="59"/>
      <c r="F76" s="28"/>
      <c r="G76" s="65" t="str">
        <f t="shared" si="6"/>
        <v/>
      </c>
    </row>
    <row r="77" spans="1:7" ht="14.25" customHeight="1">
      <c r="A77" s="62" t="str">
        <f t="shared" si="5"/>
        <v/>
      </c>
      <c r="B77" s="4"/>
      <c r="C77" s="48" t="str">
        <f t="shared" si="7"/>
        <v/>
      </c>
      <c r="D77" s="47" t="str">
        <f t="shared" si="8"/>
        <v/>
      </c>
      <c r="E77" s="59"/>
      <c r="F77" s="47"/>
      <c r="G77" s="65" t="str">
        <f t="shared" si="6"/>
        <v/>
      </c>
    </row>
    <row r="78" spans="1:7" ht="14.25" customHeight="1">
      <c r="A78" s="62" t="str">
        <f t="shared" si="5"/>
        <v/>
      </c>
      <c r="B78" s="4"/>
      <c r="C78" s="48" t="str">
        <f t="shared" si="7"/>
        <v/>
      </c>
      <c r="D78" s="47" t="str">
        <f t="shared" si="8"/>
        <v/>
      </c>
      <c r="E78" s="59"/>
      <c r="F78" s="47"/>
      <c r="G78" s="65" t="str">
        <f t="shared" si="6"/>
        <v/>
      </c>
    </row>
    <row r="79" spans="1:7" ht="14.25" customHeight="1">
      <c r="A79" s="62" t="str">
        <f t="shared" si="5"/>
        <v/>
      </c>
      <c r="B79" s="4"/>
      <c r="C79" s="48" t="str">
        <f t="shared" si="7"/>
        <v/>
      </c>
      <c r="D79" s="47" t="str">
        <f t="shared" si="8"/>
        <v/>
      </c>
      <c r="E79" s="59"/>
      <c r="F79" s="47"/>
      <c r="G79" s="65" t="str">
        <f t="shared" si="6"/>
        <v/>
      </c>
    </row>
    <row r="80" spans="1:7" ht="14.25" customHeight="1">
      <c r="A80" s="62" t="str">
        <f t="shared" si="5"/>
        <v/>
      </c>
      <c r="B80" s="4"/>
      <c r="C80" s="48" t="str">
        <f t="shared" si="7"/>
        <v/>
      </c>
      <c r="D80" s="47" t="str">
        <f t="shared" si="8"/>
        <v/>
      </c>
      <c r="E80" s="59"/>
      <c r="F80" s="47"/>
      <c r="G80" s="65" t="str">
        <f t="shared" si="6"/>
        <v/>
      </c>
    </row>
    <row r="81" spans="1:7" ht="14.25" customHeight="1">
      <c r="A81" s="62" t="str">
        <f t="shared" si="5"/>
        <v/>
      </c>
      <c r="B81" s="4"/>
      <c r="C81" s="48" t="str">
        <f t="shared" si="7"/>
        <v/>
      </c>
      <c r="D81" s="47" t="str">
        <f t="shared" si="8"/>
        <v/>
      </c>
      <c r="E81" s="59"/>
      <c r="F81" s="47"/>
      <c r="G81" s="65" t="str">
        <f t="shared" si="6"/>
        <v/>
      </c>
    </row>
    <row r="82" spans="1:7" ht="14.25" customHeight="1">
      <c r="A82" s="62" t="str">
        <f t="shared" si="5"/>
        <v/>
      </c>
      <c r="B82" s="4"/>
      <c r="C82" s="48" t="str">
        <f t="shared" si="7"/>
        <v/>
      </c>
      <c r="D82" s="47" t="str">
        <f t="shared" si="8"/>
        <v/>
      </c>
      <c r="E82" s="59"/>
      <c r="F82" s="28"/>
      <c r="G82" s="65" t="str">
        <f t="shared" si="6"/>
        <v/>
      </c>
    </row>
    <row r="83" spans="1:7" ht="14.25" customHeight="1">
      <c r="A83" s="62" t="str">
        <f t="shared" si="5"/>
        <v/>
      </c>
      <c r="B83" s="4"/>
      <c r="C83" s="48" t="str">
        <f t="shared" si="7"/>
        <v/>
      </c>
      <c r="D83" s="47" t="str">
        <f t="shared" si="8"/>
        <v/>
      </c>
      <c r="E83" s="59"/>
      <c r="F83" s="28"/>
      <c r="G83" s="65" t="str">
        <f t="shared" si="6"/>
        <v/>
      </c>
    </row>
    <row r="84" spans="1:7" ht="14.25" customHeight="1">
      <c r="A84" s="62" t="str">
        <f t="shared" si="5"/>
        <v/>
      </c>
      <c r="B84" s="4"/>
      <c r="C84" s="48" t="str">
        <f t="shared" si="7"/>
        <v/>
      </c>
      <c r="D84" s="47" t="str">
        <f t="shared" si="8"/>
        <v/>
      </c>
      <c r="E84" s="59"/>
      <c r="F84" s="28"/>
      <c r="G84" s="65" t="str">
        <f t="shared" si="6"/>
        <v/>
      </c>
    </row>
    <row r="85" spans="1:7" ht="14.25" customHeight="1">
      <c r="A85" s="62" t="str">
        <f t="shared" si="5"/>
        <v/>
      </c>
      <c r="B85" s="4"/>
      <c r="C85" s="48" t="str">
        <f t="shared" si="7"/>
        <v/>
      </c>
      <c r="D85" s="47" t="str">
        <f t="shared" si="8"/>
        <v/>
      </c>
      <c r="E85" s="59"/>
      <c r="F85" s="28"/>
      <c r="G85" s="65" t="str">
        <f t="shared" si="6"/>
        <v/>
      </c>
    </row>
    <row r="86" spans="1:7" ht="14.25" customHeight="1">
      <c r="A86" s="62" t="str">
        <f t="shared" si="5"/>
        <v/>
      </c>
      <c r="B86" s="4"/>
      <c r="C86" s="48" t="str">
        <f t="shared" si="7"/>
        <v/>
      </c>
      <c r="D86" s="47" t="str">
        <f t="shared" si="8"/>
        <v/>
      </c>
      <c r="E86" s="59"/>
      <c r="F86" s="28"/>
      <c r="G86" s="65" t="str">
        <f t="shared" si="6"/>
        <v/>
      </c>
    </row>
    <row r="87" spans="1:7" ht="14.25" customHeight="1">
      <c r="A87" s="62" t="str">
        <f t="shared" si="5"/>
        <v/>
      </c>
      <c r="B87" s="4"/>
      <c r="C87" s="48" t="str">
        <f t="shared" si="7"/>
        <v/>
      </c>
      <c r="D87" s="47" t="str">
        <f t="shared" si="8"/>
        <v/>
      </c>
      <c r="E87" s="59"/>
      <c r="F87" s="47"/>
      <c r="G87" s="65" t="str">
        <f t="shared" si="6"/>
        <v/>
      </c>
    </row>
    <row r="88" spans="1:7" ht="14.25" customHeight="1">
      <c r="A88" s="62" t="str">
        <f t="shared" si="5"/>
        <v/>
      </c>
      <c r="B88" s="4"/>
      <c r="C88" s="48" t="str">
        <f t="shared" si="7"/>
        <v/>
      </c>
      <c r="D88" s="47" t="str">
        <f t="shared" si="8"/>
        <v/>
      </c>
      <c r="E88" s="59"/>
      <c r="F88" s="28"/>
      <c r="G88" s="65" t="str">
        <f t="shared" si="6"/>
        <v/>
      </c>
    </row>
    <row r="89" spans="1:7" ht="14.25" customHeight="1">
      <c r="A89" s="62" t="str">
        <f t="shared" si="5"/>
        <v/>
      </c>
      <c r="B89" s="4"/>
      <c r="C89" s="48" t="str">
        <f t="shared" si="7"/>
        <v/>
      </c>
      <c r="D89" s="47" t="str">
        <f t="shared" si="8"/>
        <v/>
      </c>
      <c r="E89" s="59"/>
      <c r="F89" s="47"/>
      <c r="G89" s="65" t="str">
        <f t="shared" si="6"/>
        <v/>
      </c>
    </row>
    <row r="90" spans="1:7" ht="14.25" customHeight="1">
      <c r="A90" s="62" t="str">
        <f t="shared" si="5"/>
        <v/>
      </c>
      <c r="B90" s="4"/>
      <c r="C90" s="48" t="str">
        <f t="shared" si="7"/>
        <v/>
      </c>
      <c r="D90" s="47" t="str">
        <f t="shared" si="8"/>
        <v/>
      </c>
      <c r="E90" s="59"/>
      <c r="F90" s="28"/>
      <c r="G90" s="65" t="str">
        <f t="shared" si="6"/>
        <v/>
      </c>
    </row>
    <row r="91" spans="1:7" ht="14.25" customHeight="1">
      <c r="A91" s="62" t="str">
        <f t="shared" si="5"/>
        <v/>
      </c>
      <c r="B91" s="4"/>
      <c r="C91" s="48" t="str">
        <f t="shared" si="7"/>
        <v/>
      </c>
      <c r="D91" s="47" t="str">
        <f t="shared" si="8"/>
        <v/>
      </c>
      <c r="E91" s="59"/>
      <c r="F91" s="47"/>
      <c r="G91" s="65" t="str">
        <f t="shared" si="6"/>
        <v/>
      </c>
    </row>
    <row r="92" spans="1:7" ht="14.25" customHeight="1">
      <c r="A92" s="62" t="str">
        <f t="shared" si="5"/>
        <v/>
      </c>
      <c r="B92" s="4"/>
      <c r="C92" s="48" t="str">
        <f t="shared" si="7"/>
        <v/>
      </c>
      <c r="D92" s="47" t="str">
        <f t="shared" si="8"/>
        <v/>
      </c>
      <c r="E92" s="59"/>
      <c r="F92" s="47"/>
      <c r="G92" s="65" t="str">
        <f t="shared" si="6"/>
        <v/>
      </c>
    </row>
    <row r="93" spans="1:7" ht="14.25" customHeight="1">
      <c r="A93" s="62" t="str">
        <f t="shared" si="5"/>
        <v/>
      </c>
      <c r="B93" s="4"/>
      <c r="C93" s="48" t="str">
        <f t="shared" si="7"/>
        <v/>
      </c>
      <c r="D93" s="47" t="str">
        <f t="shared" si="8"/>
        <v/>
      </c>
      <c r="E93" s="59"/>
      <c r="F93" s="28"/>
      <c r="G93" s="65" t="str">
        <f t="shared" si="6"/>
        <v/>
      </c>
    </row>
    <row r="94" spans="1:7" ht="14.25" customHeight="1">
      <c r="A94" s="62" t="str">
        <f t="shared" si="5"/>
        <v/>
      </c>
      <c r="B94" s="4"/>
      <c r="C94" s="48" t="str">
        <f t="shared" si="7"/>
        <v/>
      </c>
      <c r="D94" s="47" t="str">
        <f t="shared" si="8"/>
        <v/>
      </c>
      <c r="E94" s="59"/>
      <c r="F94" s="28"/>
      <c r="G94" s="65" t="str">
        <f t="shared" si="6"/>
        <v/>
      </c>
    </row>
    <row r="95" spans="1:7" ht="14.25" customHeight="1">
      <c r="A95" s="62" t="str">
        <f t="shared" si="5"/>
        <v/>
      </c>
      <c r="B95" s="4"/>
      <c r="C95" s="48" t="str">
        <f t="shared" si="7"/>
        <v/>
      </c>
      <c r="D95" s="47" t="str">
        <f t="shared" si="8"/>
        <v/>
      </c>
      <c r="E95" s="59"/>
      <c r="F95" s="28"/>
      <c r="G95" s="65" t="str">
        <f t="shared" si="6"/>
        <v/>
      </c>
    </row>
    <row r="96" spans="1:7" ht="14.25" customHeight="1">
      <c r="A96" s="62" t="str">
        <f t="shared" si="5"/>
        <v/>
      </c>
      <c r="B96" s="4"/>
      <c r="C96" s="48" t="str">
        <f t="shared" si="7"/>
        <v/>
      </c>
      <c r="D96" s="47" t="str">
        <f t="shared" si="8"/>
        <v/>
      </c>
      <c r="E96" s="59"/>
      <c r="F96" s="28"/>
      <c r="G96" s="65" t="str">
        <f t="shared" si="6"/>
        <v/>
      </c>
    </row>
    <row r="97" spans="1:7" ht="14.25" customHeight="1">
      <c r="A97" s="62" t="str">
        <f t="shared" si="5"/>
        <v/>
      </c>
      <c r="B97" s="4"/>
      <c r="C97" s="48" t="str">
        <f t="shared" si="7"/>
        <v/>
      </c>
      <c r="D97" s="47" t="str">
        <f t="shared" si="8"/>
        <v/>
      </c>
      <c r="E97" s="59"/>
      <c r="F97" s="28"/>
      <c r="G97" s="65" t="str">
        <f t="shared" si="6"/>
        <v/>
      </c>
    </row>
    <row r="98" spans="1:7" ht="14.25" customHeight="1">
      <c r="A98" s="62" t="str">
        <f t="shared" si="5"/>
        <v/>
      </c>
      <c r="B98" s="4"/>
      <c r="C98" s="48" t="str">
        <f t="shared" si="7"/>
        <v/>
      </c>
      <c r="D98" s="47" t="str">
        <f t="shared" si="8"/>
        <v/>
      </c>
      <c r="E98" s="59"/>
      <c r="F98" s="28"/>
      <c r="G98" s="65" t="str">
        <f t="shared" si="6"/>
        <v/>
      </c>
    </row>
    <row r="99" spans="1:7" ht="14.25" customHeight="1">
      <c r="A99" s="62" t="str">
        <f t="shared" si="5"/>
        <v/>
      </c>
      <c r="B99" s="4"/>
      <c r="C99" s="48" t="str">
        <f t="shared" si="7"/>
        <v/>
      </c>
      <c r="D99" s="47" t="str">
        <f t="shared" si="8"/>
        <v/>
      </c>
      <c r="E99" s="59"/>
      <c r="F99" s="28"/>
      <c r="G99" s="65" t="str">
        <f t="shared" si="6"/>
        <v/>
      </c>
    </row>
    <row r="100" spans="1:7" ht="14.25" customHeight="1">
      <c r="A100" s="62" t="str">
        <f t="shared" si="5"/>
        <v/>
      </c>
      <c r="B100" s="4"/>
      <c r="C100" s="48" t="str">
        <f t="shared" si="7"/>
        <v/>
      </c>
      <c r="D100" s="47" t="str">
        <f t="shared" si="8"/>
        <v/>
      </c>
      <c r="E100" s="59"/>
      <c r="F100" s="28"/>
      <c r="G100" s="65" t="str">
        <f t="shared" si="6"/>
        <v/>
      </c>
    </row>
    <row r="101" spans="1:7" ht="14.25" customHeight="1">
      <c r="A101" s="62" t="str">
        <f t="shared" si="5"/>
        <v/>
      </c>
      <c r="B101" s="4"/>
      <c r="C101" s="48" t="str">
        <f t="shared" si="7"/>
        <v/>
      </c>
      <c r="D101" s="47" t="str">
        <f t="shared" si="8"/>
        <v/>
      </c>
      <c r="E101" s="59"/>
      <c r="F101" s="28"/>
      <c r="G101" s="65" t="str">
        <f t="shared" si="6"/>
        <v/>
      </c>
    </row>
    <row r="102" spans="1:7" ht="14.25" customHeight="1">
      <c r="A102" s="62" t="str">
        <f t="shared" si="5"/>
        <v/>
      </c>
      <c r="B102" s="4"/>
      <c r="C102" s="48" t="str">
        <f t="shared" si="7"/>
        <v/>
      </c>
      <c r="D102" s="47" t="str">
        <f t="shared" si="8"/>
        <v/>
      </c>
      <c r="E102" s="59"/>
      <c r="F102" s="28"/>
      <c r="G102" s="65" t="str">
        <f t="shared" si="6"/>
        <v/>
      </c>
    </row>
    <row r="103" spans="1:7" ht="14.25" customHeight="1">
      <c r="A103" s="62" t="str">
        <f t="shared" si="5"/>
        <v/>
      </c>
      <c r="B103" s="4"/>
      <c r="C103" s="48" t="str">
        <f t="shared" si="7"/>
        <v/>
      </c>
      <c r="D103" s="47" t="str">
        <f t="shared" si="8"/>
        <v/>
      </c>
      <c r="E103" s="59"/>
      <c r="F103" s="28"/>
      <c r="G103" s="65" t="str">
        <f t="shared" si="6"/>
        <v/>
      </c>
    </row>
    <row r="104" spans="1:7" ht="14.25" customHeight="1">
      <c r="A104" s="62" t="str">
        <f t="shared" si="5"/>
        <v/>
      </c>
      <c r="B104" s="4"/>
      <c r="C104" s="48" t="str">
        <f t="shared" si="7"/>
        <v/>
      </c>
      <c r="D104" s="47" t="str">
        <f t="shared" si="8"/>
        <v/>
      </c>
      <c r="E104" s="59"/>
      <c r="F104" s="28"/>
      <c r="G104" s="65" t="str">
        <f t="shared" si="6"/>
        <v/>
      </c>
    </row>
    <row r="105" spans="1:7" ht="14.25" customHeight="1">
      <c r="A105" s="62" t="str">
        <f t="shared" si="5"/>
        <v/>
      </c>
      <c r="B105" s="4"/>
      <c r="C105" s="48" t="str">
        <f t="shared" si="7"/>
        <v/>
      </c>
      <c r="D105" s="47" t="str">
        <f t="shared" si="8"/>
        <v/>
      </c>
      <c r="E105" s="59"/>
      <c r="F105" s="28"/>
      <c r="G105" s="65" t="str">
        <f t="shared" si="6"/>
        <v/>
      </c>
    </row>
    <row r="106" spans="1:7" ht="14.25" customHeight="1">
      <c r="A106" s="62" t="str">
        <f t="shared" si="5"/>
        <v/>
      </c>
      <c r="B106" s="4"/>
      <c r="C106" s="48" t="str">
        <f t="shared" si="7"/>
        <v/>
      </c>
      <c r="D106" s="47" t="str">
        <f t="shared" si="8"/>
        <v/>
      </c>
      <c r="E106" s="59"/>
      <c r="F106" s="47"/>
      <c r="G106" s="65" t="str">
        <f t="shared" si="6"/>
        <v/>
      </c>
    </row>
    <row r="107" spans="1:7" ht="14.25" customHeight="1">
      <c r="A107" s="62" t="str">
        <f t="shared" si="5"/>
        <v/>
      </c>
      <c r="B107" s="4"/>
      <c r="C107" s="48" t="str">
        <f t="shared" si="7"/>
        <v/>
      </c>
      <c r="D107" s="47" t="str">
        <f t="shared" si="8"/>
        <v/>
      </c>
      <c r="E107" s="59"/>
      <c r="F107" s="28"/>
      <c r="G107" s="65" t="str">
        <f t="shared" si="6"/>
        <v/>
      </c>
    </row>
    <row r="108" spans="1:7" ht="14.25" customHeight="1">
      <c r="A108" s="62" t="str">
        <f t="shared" si="5"/>
        <v/>
      </c>
      <c r="B108" s="4"/>
      <c r="C108" s="48" t="str">
        <f t="shared" si="7"/>
        <v/>
      </c>
      <c r="D108" s="47" t="str">
        <f t="shared" si="8"/>
        <v/>
      </c>
      <c r="E108" s="59"/>
      <c r="F108" s="28"/>
      <c r="G108" s="65" t="str">
        <f t="shared" si="6"/>
        <v/>
      </c>
    </row>
    <row r="109" spans="1:7" ht="14.25" customHeight="1">
      <c r="A109" s="62" t="str">
        <f t="shared" si="5"/>
        <v/>
      </c>
      <c r="B109" s="4"/>
      <c r="C109" s="48" t="str">
        <f t="shared" si="7"/>
        <v/>
      </c>
      <c r="D109" s="47" t="str">
        <f t="shared" si="8"/>
        <v/>
      </c>
      <c r="E109" s="59"/>
      <c r="F109" s="28"/>
      <c r="G109" s="65" t="str">
        <f t="shared" si="6"/>
        <v/>
      </c>
    </row>
    <row r="110" spans="1:7" ht="14.25" customHeight="1">
      <c r="A110" s="62" t="str">
        <f t="shared" si="5"/>
        <v/>
      </c>
      <c r="B110" s="4"/>
      <c r="C110" s="48" t="str">
        <f t="shared" si="7"/>
        <v/>
      </c>
      <c r="D110" s="47" t="str">
        <f t="shared" si="8"/>
        <v/>
      </c>
      <c r="E110" s="59"/>
      <c r="F110" s="28"/>
      <c r="G110" s="65" t="str">
        <f t="shared" si="6"/>
        <v/>
      </c>
    </row>
    <row r="111" spans="1:7" ht="14.25" customHeight="1">
      <c r="A111" s="62" t="str">
        <f t="shared" si="5"/>
        <v/>
      </c>
      <c r="B111" s="4"/>
      <c r="C111" s="48" t="str">
        <f t="shared" si="7"/>
        <v/>
      </c>
      <c r="D111" s="47" t="str">
        <f t="shared" si="8"/>
        <v/>
      </c>
      <c r="E111" s="59"/>
      <c r="F111" s="28"/>
      <c r="G111" s="65" t="str">
        <f t="shared" si="6"/>
        <v/>
      </c>
    </row>
    <row r="112" spans="1:7" ht="14.25" customHeight="1">
      <c r="A112" s="62" t="str">
        <f t="shared" si="5"/>
        <v/>
      </c>
      <c r="B112" s="4"/>
      <c r="C112" s="48" t="str">
        <f t="shared" si="7"/>
        <v/>
      </c>
      <c r="D112" s="47" t="str">
        <f t="shared" si="8"/>
        <v/>
      </c>
      <c r="E112" s="59"/>
      <c r="F112" s="47"/>
      <c r="G112" s="65" t="str">
        <f t="shared" si="6"/>
        <v/>
      </c>
    </row>
    <row r="113" spans="1:7" ht="14.25" customHeight="1">
      <c r="A113" s="62" t="str">
        <f t="shared" si="5"/>
        <v/>
      </c>
      <c r="B113" s="4"/>
      <c r="C113" s="48" t="str">
        <f t="shared" si="7"/>
        <v/>
      </c>
      <c r="D113" s="47" t="str">
        <f t="shared" si="8"/>
        <v/>
      </c>
      <c r="E113" s="59"/>
      <c r="F113" s="28"/>
      <c r="G113" s="65" t="str">
        <f t="shared" si="6"/>
        <v/>
      </c>
    </row>
    <row r="114" spans="1:7" ht="14.25" customHeight="1">
      <c r="A114" s="62" t="str">
        <f t="shared" si="5"/>
        <v/>
      </c>
      <c r="B114" s="4"/>
      <c r="C114" s="48" t="str">
        <f t="shared" si="7"/>
        <v/>
      </c>
      <c r="D114" s="47" t="str">
        <f t="shared" si="8"/>
        <v/>
      </c>
      <c r="E114" s="59"/>
      <c r="F114" s="47"/>
      <c r="G114" s="65" t="str">
        <f t="shared" si="6"/>
        <v/>
      </c>
    </row>
    <row r="115" spans="1:7" ht="14.25" customHeight="1">
      <c r="A115" s="62" t="str">
        <f t="shared" si="5"/>
        <v/>
      </c>
      <c r="B115" s="4"/>
      <c r="C115" s="48" t="str">
        <f t="shared" si="7"/>
        <v/>
      </c>
      <c r="D115" s="47" t="str">
        <f t="shared" si="8"/>
        <v/>
      </c>
      <c r="E115" s="59"/>
      <c r="F115" s="28"/>
      <c r="G115" s="65" t="str">
        <f t="shared" si="6"/>
        <v/>
      </c>
    </row>
    <row r="116" spans="1:7" ht="14.25" customHeight="1">
      <c r="A116" s="62" t="str">
        <f t="shared" si="5"/>
        <v/>
      </c>
      <c r="B116" s="4"/>
      <c r="C116" s="48" t="str">
        <f t="shared" si="7"/>
        <v/>
      </c>
      <c r="D116" s="47" t="str">
        <f t="shared" si="8"/>
        <v/>
      </c>
      <c r="E116" s="59"/>
      <c r="F116" s="28"/>
      <c r="G116" s="65" t="str">
        <f t="shared" si="6"/>
        <v/>
      </c>
    </row>
    <row r="117" spans="1:7" ht="14.25" customHeight="1">
      <c r="A117" s="62" t="str">
        <f t="shared" si="5"/>
        <v/>
      </c>
      <c r="B117" s="4"/>
      <c r="C117" s="48" t="str">
        <f t="shared" si="7"/>
        <v/>
      </c>
      <c r="D117" s="47" t="str">
        <f t="shared" si="8"/>
        <v/>
      </c>
      <c r="E117" s="59"/>
      <c r="F117" s="28"/>
      <c r="G117" s="65" t="str">
        <f t="shared" si="6"/>
        <v/>
      </c>
    </row>
    <row r="118" spans="1:7" ht="14.25" customHeight="1">
      <c r="A118" s="62" t="str">
        <f t="shared" si="5"/>
        <v/>
      </c>
      <c r="B118" s="4"/>
      <c r="C118" s="48" t="str">
        <f t="shared" si="7"/>
        <v/>
      </c>
      <c r="D118" s="47" t="str">
        <f t="shared" si="8"/>
        <v/>
      </c>
      <c r="E118" s="59"/>
      <c r="F118" s="28"/>
      <c r="G118" s="65" t="str">
        <f t="shared" si="6"/>
        <v/>
      </c>
    </row>
    <row r="119" spans="1:7" ht="14.25" customHeight="1">
      <c r="A119" s="62" t="str">
        <f t="shared" si="5"/>
        <v/>
      </c>
      <c r="B119" s="4"/>
      <c r="C119" s="48" t="str">
        <f t="shared" si="7"/>
        <v/>
      </c>
      <c r="D119" s="47" t="str">
        <f t="shared" si="8"/>
        <v/>
      </c>
      <c r="E119" s="59"/>
      <c r="F119" s="28"/>
      <c r="G119" s="65" t="str">
        <f t="shared" si="6"/>
        <v/>
      </c>
    </row>
    <row r="120" spans="1:7" ht="14.25" customHeight="1">
      <c r="A120" s="62" t="str">
        <f t="shared" si="5"/>
        <v/>
      </c>
      <c r="B120" s="4"/>
      <c r="C120" s="48" t="str">
        <f t="shared" si="7"/>
        <v/>
      </c>
      <c r="D120" s="47" t="str">
        <f t="shared" si="8"/>
        <v/>
      </c>
      <c r="E120" s="59"/>
      <c r="F120" s="47"/>
      <c r="G120" s="65" t="str">
        <f t="shared" si="6"/>
        <v/>
      </c>
    </row>
    <row r="121" spans="1:7" ht="14.25" customHeight="1">
      <c r="A121" s="62" t="str">
        <f t="shared" si="5"/>
        <v/>
      </c>
      <c r="B121" s="4"/>
      <c r="C121" s="48" t="str">
        <f t="shared" si="7"/>
        <v/>
      </c>
      <c r="D121" s="47" t="str">
        <f t="shared" si="8"/>
        <v/>
      </c>
      <c r="E121" s="59"/>
      <c r="F121" s="47"/>
      <c r="G121" s="65" t="str">
        <f t="shared" si="6"/>
        <v/>
      </c>
    </row>
    <row r="122" spans="1:7" ht="14.25" customHeight="1">
      <c r="A122" s="62" t="str">
        <f t="shared" si="5"/>
        <v/>
      </c>
      <c r="B122" s="4"/>
      <c r="C122" s="48" t="str">
        <f t="shared" si="7"/>
        <v/>
      </c>
      <c r="D122" s="47" t="str">
        <f t="shared" si="8"/>
        <v/>
      </c>
      <c r="E122" s="59"/>
      <c r="F122" s="47"/>
      <c r="G122" s="65" t="str">
        <f t="shared" si="6"/>
        <v/>
      </c>
    </row>
    <row r="123" spans="1:7" ht="14.25" customHeight="1">
      <c r="A123" s="62" t="str">
        <f t="shared" si="5"/>
        <v/>
      </c>
      <c r="B123" s="4"/>
      <c r="C123" s="48" t="str">
        <f t="shared" si="7"/>
        <v/>
      </c>
      <c r="D123" s="47" t="str">
        <f t="shared" si="8"/>
        <v/>
      </c>
      <c r="E123" s="59"/>
      <c r="F123" s="28"/>
      <c r="G123" s="65" t="str">
        <f t="shared" si="6"/>
        <v/>
      </c>
    </row>
    <row r="124" spans="1:7" ht="14.25" customHeight="1">
      <c r="A124" s="62" t="str">
        <f t="shared" si="5"/>
        <v/>
      </c>
      <c r="B124" s="4"/>
      <c r="C124" s="48" t="str">
        <f t="shared" si="7"/>
        <v/>
      </c>
      <c r="D124" s="47" t="str">
        <f t="shared" si="8"/>
        <v/>
      </c>
      <c r="E124" s="59"/>
      <c r="F124" s="28"/>
      <c r="G124" s="65" t="str">
        <f t="shared" si="6"/>
        <v/>
      </c>
    </row>
    <row r="125" spans="1:7" ht="14.25" customHeight="1">
      <c r="A125" s="62" t="str">
        <f t="shared" si="5"/>
        <v/>
      </c>
      <c r="B125" s="4"/>
      <c r="C125" s="48" t="str">
        <f t="shared" si="7"/>
        <v/>
      </c>
      <c r="D125" s="47" t="str">
        <f t="shared" si="8"/>
        <v/>
      </c>
      <c r="E125" s="59"/>
      <c r="F125" s="47"/>
      <c r="G125" s="65" t="str">
        <f t="shared" si="6"/>
        <v/>
      </c>
    </row>
    <row r="126" spans="1:7" ht="14.25" customHeight="1">
      <c r="A126" s="62" t="str">
        <f t="shared" si="5"/>
        <v/>
      </c>
      <c r="B126" s="4"/>
      <c r="C126" s="48" t="str">
        <f t="shared" si="7"/>
        <v/>
      </c>
      <c r="D126" s="47" t="str">
        <f t="shared" si="8"/>
        <v/>
      </c>
      <c r="E126" s="59"/>
      <c r="F126" s="28"/>
      <c r="G126" s="65" t="str">
        <f t="shared" si="6"/>
        <v/>
      </c>
    </row>
    <row r="127" spans="1:7" ht="14.25" customHeight="1">
      <c r="A127" s="62" t="str">
        <f t="shared" si="5"/>
        <v/>
      </c>
      <c r="B127" s="4"/>
      <c r="C127" s="48" t="str">
        <f t="shared" si="7"/>
        <v/>
      </c>
      <c r="D127" s="47" t="str">
        <f t="shared" si="8"/>
        <v/>
      </c>
      <c r="E127" s="59"/>
      <c r="F127" s="47"/>
      <c r="G127" s="65" t="str">
        <f t="shared" si="6"/>
        <v/>
      </c>
    </row>
    <row r="128" spans="1:7" ht="14.25" customHeight="1">
      <c r="A128" s="62" t="str">
        <f t="shared" si="5"/>
        <v/>
      </c>
      <c r="B128" s="4"/>
      <c r="C128" s="48" t="str">
        <f t="shared" si="7"/>
        <v/>
      </c>
      <c r="D128" s="47" t="str">
        <f t="shared" si="8"/>
        <v/>
      </c>
      <c r="E128" s="59"/>
      <c r="F128" s="28"/>
      <c r="G128" s="65" t="str">
        <f t="shared" si="6"/>
        <v/>
      </c>
    </row>
    <row r="129" spans="1:7" ht="14.25" customHeight="1">
      <c r="A129" s="62" t="str">
        <f t="shared" si="5"/>
        <v/>
      </c>
      <c r="B129" s="4"/>
      <c r="C129" s="48" t="str">
        <f t="shared" si="7"/>
        <v/>
      </c>
      <c r="D129" s="47" t="str">
        <f t="shared" si="8"/>
        <v/>
      </c>
      <c r="E129" s="59"/>
      <c r="F129" s="28"/>
      <c r="G129" s="65" t="str">
        <f t="shared" si="6"/>
        <v/>
      </c>
    </row>
    <row r="130" spans="1:7" ht="14.25" customHeight="1">
      <c r="A130" s="62" t="str">
        <f t="shared" si="5"/>
        <v/>
      </c>
      <c r="B130" s="4"/>
      <c r="C130" s="48" t="str">
        <f t="shared" si="7"/>
        <v/>
      </c>
      <c r="D130" s="47" t="str">
        <f t="shared" si="8"/>
        <v/>
      </c>
      <c r="E130" s="59"/>
      <c r="F130" s="28"/>
      <c r="G130" s="65" t="str">
        <f t="shared" si="6"/>
        <v/>
      </c>
    </row>
    <row r="131" spans="1:7" ht="14.25" customHeight="1">
      <c r="A131" s="62" t="str">
        <f t="shared" si="5"/>
        <v/>
      </c>
      <c r="B131" s="4"/>
      <c r="C131" s="48" t="str">
        <f t="shared" si="7"/>
        <v/>
      </c>
      <c r="D131" s="47" t="str">
        <f t="shared" si="8"/>
        <v/>
      </c>
      <c r="E131" s="59"/>
      <c r="F131" s="28"/>
      <c r="G131" s="65" t="str">
        <f t="shared" si="6"/>
        <v/>
      </c>
    </row>
    <row r="132" spans="1:7" ht="14.25" customHeight="1">
      <c r="A132" s="62" t="str">
        <f t="shared" si="5"/>
        <v/>
      </c>
      <c r="B132" s="4"/>
      <c r="C132" s="48" t="str">
        <f t="shared" si="7"/>
        <v/>
      </c>
      <c r="D132" s="47" t="str">
        <f t="shared" si="8"/>
        <v/>
      </c>
      <c r="E132" s="59"/>
      <c r="F132" s="47"/>
      <c r="G132" s="65" t="str">
        <f t="shared" si="6"/>
        <v/>
      </c>
    </row>
    <row r="133" spans="1:7" ht="14.25" customHeight="1">
      <c r="A133" s="62" t="str">
        <f t="shared" ref="A133:A196" si="9">IF(B133="","",IF(A132=999,1,A132+1))</f>
        <v/>
      </c>
      <c r="B133" s="4"/>
      <c r="C133" s="48" t="str">
        <f t="shared" si="7"/>
        <v/>
      </c>
      <c r="D133" s="47" t="str">
        <f t="shared" si="8"/>
        <v/>
      </c>
      <c r="E133" s="59"/>
      <c r="F133" s="47"/>
      <c r="G133" s="65" t="str">
        <f t="shared" ref="G133:G196" si="10">IF(AND(E133="",F133=""),"",IF(F133="",IF(D133="M",VLOOKUP(E133,J$2:L$21,2,TRUE),VLOOKUP(E133,J$2:L$21,3,TRUE)),IF(D133="M",VLOOKUP(F133,J$24:L$45,2,TRUE),VLOOKUP(F133,J$24:L$45,3,TRUE))))</f>
        <v/>
      </c>
    </row>
    <row r="134" spans="1:7" ht="14.25" customHeight="1">
      <c r="A134" s="62" t="str">
        <f t="shared" si="9"/>
        <v/>
      </c>
      <c r="B134" s="4"/>
      <c r="C134" s="48" t="str">
        <f t="shared" ref="C134:C197" si="11">IF(B134="","",IF(C133="","",C133))</f>
        <v/>
      </c>
      <c r="D134" s="47" t="str">
        <f t="shared" ref="D134:D197" si="12">IF(B134="","",IF(D133="","",D133))</f>
        <v/>
      </c>
      <c r="E134" s="59"/>
      <c r="F134" s="28"/>
      <c r="G134" s="65" t="str">
        <f t="shared" si="10"/>
        <v/>
      </c>
    </row>
    <row r="135" spans="1:7" ht="14.25" customHeight="1">
      <c r="A135" s="62" t="str">
        <f t="shared" si="9"/>
        <v/>
      </c>
      <c r="B135" s="4"/>
      <c r="C135" s="48" t="str">
        <f t="shared" si="11"/>
        <v/>
      </c>
      <c r="D135" s="47" t="str">
        <f t="shared" si="12"/>
        <v/>
      </c>
      <c r="E135" s="59"/>
      <c r="F135" s="47"/>
      <c r="G135" s="65" t="str">
        <f t="shared" si="10"/>
        <v/>
      </c>
    </row>
    <row r="136" spans="1:7" ht="14.25" customHeight="1">
      <c r="A136" s="62" t="str">
        <f t="shared" si="9"/>
        <v/>
      </c>
      <c r="B136" s="4"/>
      <c r="C136" s="48" t="str">
        <f t="shared" si="11"/>
        <v/>
      </c>
      <c r="D136" s="47" t="str">
        <f t="shared" si="12"/>
        <v/>
      </c>
      <c r="E136" s="59"/>
      <c r="F136" s="28"/>
      <c r="G136" s="65" t="str">
        <f t="shared" si="10"/>
        <v/>
      </c>
    </row>
    <row r="137" spans="1:7" ht="14.25" customHeight="1">
      <c r="A137" s="62" t="str">
        <f t="shared" si="9"/>
        <v/>
      </c>
      <c r="B137" s="4"/>
      <c r="C137" s="48" t="str">
        <f t="shared" si="11"/>
        <v/>
      </c>
      <c r="D137" s="47" t="str">
        <f t="shared" si="12"/>
        <v/>
      </c>
      <c r="E137" s="59"/>
      <c r="F137" s="28"/>
      <c r="G137" s="65" t="str">
        <f t="shared" si="10"/>
        <v/>
      </c>
    </row>
    <row r="138" spans="1:7" ht="14.25" customHeight="1">
      <c r="A138" s="62" t="str">
        <f t="shared" si="9"/>
        <v/>
      </c>
      <c r="B138" s="4"/>
      <c r="C138" s="48" t="str">
        <f t="shared" si="11"/>
        <v/>
      </c>
      <c r="D138" s="47" t="str">
        <f t="shared" si="12"/>
        <v/>
      </c>
      <c r="E138" s="59"/>
      <c r="F138" s="47"/>
      <c r="G138" s="65" t="str">
        <f t="shared" si="10"/>
        <v/>
      </c>
    </row>
    <row r="139" spans="1:7" ht="14.25" customHeight="1">
      <c r="A139" s="62" t="str">
        <f t="shared" si="9"/>
        <v/>
      </c>
      <c r="B139" s="4"/>
      <c r="C139" s="48" t="str">
        <f t="shared" si="11"/>
        <v/>
      </c>
      <c r="D139" s="47" t="str">
        <f t="shared" si="12"/>
        <v/>
      </c>
      <c r="E139" s="59"/>
      <c r="F139" s="47"/>
      <c r="G139" s="65" t="str">
        <f t="shared" si="10"/>
        <v/>
      </c>
    </row>
    <row r="140" spans="1:7" ht="14.25" customHeight="1">
      <c r="A140" s="62" t="str">
        <f t="shared" si="9"/>
        <v/>
      </c>
      <c r="B140" s="4"/>
      <c r="C140" s="48" t="str">
        <f t="shared" si="11"/>
        <v/>
      </c>
      <c r="D140" s="47" t="str">
        <f t="shared" si="12"/>
        <v/>
      </c>
      <c r="E140" s="59"/>
      <c r="F140" s="47"/>
      <c r="G140" s="65" t="str">
        <f t="shared" si="10"/>
        <v/>
      </c>
    </row>
    <row r="141" spans="1:7" ht="14.25" customHeight="1">
      <c r="A141" s="62" t="str">
        <f t="shared" si="9"/>
        <v/>
      </c>
      <c r="B141" s="4"/>
      <c r="C141" s="48" t="str">
        <f t="shared" si="11"/>
        <v/>
      </c>
      <c r="D141" s="47" t="str">
        <f t="shared" si="12"/>
        <v/>
      </c>
      <c r="E141" s="59"/>
      <c r="F141" s="47"/>
      <c r="G141" s="65" t="str">
        <f t="shared" si="10"/>
        <v/>
      </c>
    </row>
    <row r="142" spans="1:7" ht="14.25" customHeight="1">
      <c r="A142" s="62" t="str">
        <f t="shared" si="9"/>
        <v/>
      </c>
      <c r="B142" s="4"/>
      <c r="C142" s="48" t="str">
        <f t="shared" si="11"/>
        <v/>
      </c>
      <c r="D142" s="47" t="str">
        <f t="shared" si="12"/>
        <v/>
      </c>
      <c r="E142" s="59"/>
      <c r="F142" s="28"/>
      <c r="G142" s="65" t="str">
        <f t="shared" si="10"/>
        <v/>
      </c>
    </row>
    <row r="143" spans="1:7" ht="14.25" customHeight="1">
      <c r="A143" s="62" t="str">
        <f t="shared" si="9"/>
        <v/>
      </c>
      <c r="B143" s="4"/>
      <c r="C143" s="48" t="str">
        <f t="shared" si="11"/>
        <v/>
      </c>
      <c r="D143" s="47" t="str">
        <f t="shared" si="12"/>
        <v/>
      </c>
      <c r="E143" s="59"/>
      <c r="F143" s="47"/>
      <c r="G143" s="65" t="str">
        <f t="shared" si="10"/>
        <v/>
      </c>
    </row>
    <row r="144" spans="1:7" ht="14.25" customHeight="1">
      <c r="A144" s="62" t="str">
        <f t="shared" si="9"/>
        <v/>
      </c>
      <c r="B144" s="4"/>
      <c r="C144" s="48" t="str">
        <f t="shared" si="11"/>
        <v/>
      </c>
      <c r="D144" s="47" t="str">
        <f t="shared" si="12"/>
        <v/>
      </c>
      <c r="E144" s="59"/>
      <c r="F144" s="47"/>
      <c r="G144" s="65" t="str">
        <f t="shared" si="10"/>
        <v/>
      </c>
    </row>
    <row r="145" spans="1:7" ht="14.25" customHeight="1">
      <c r="A145" s="62" t="str">
        <f t="shared" si="9"/>
        <v/>
      </c>
      <c r="B145" s="4"/>
      <c r="C145" s="48" t="str">
        <f t="shared" si="11"/>
        <v/>
      </c>
      <c r="D145" s="47" t="str">
        <f t="shared" si="12"/>
        <v/>
      </c>
      <c r="E145" s="59"/>
      <c r="F145" s="47"/>
      <c r="G145" s="65" t="str">
        <f t="shared" si="10"/>
        <v/>
      </c>
    </row>
    <row r="146" spans="1:7" ht="14.25" customHeight="1">
      <c r="A146" s="62" t="str">
        <f t="shared" si="9"/>
        <v/>
      </c>
      <c r="B146" s="4"/>
      <c r="C146" s="48" t="str">
        <f t="shared" si="11"/>
        <v/>
      </c>
      <c r="D146" s="47" t="str">
        <f t="shared" si="12"/>
        <v/>
      </c>
      <c r="E146" s="59"/>
      <c r="F146" s="28"/>
      <c r="G146" s="65" t="str">
        <f t="shared" si="10"/>
        <v/>
      </c>
    </row>
    <row r="147" spans="1:7" ht="14.25" customHeight="1">
      <c r="A147" s="62" t="str">
        <f t="shared" si="9"/>
        <v/>
      </c>
      <c r="B147" s="4"/>
      <c r="C147" s="48" t="str">
        <f t="shared" si="11"/>
        <v/>
      </c>
      <c r="D147" s="47" t="str">
        <f t="shared" si="12"/>
        <v/>
      </c>
      <c r="E147" s="59"/>
      <c r="F147" s="28"/>
      <c r="G147" s="65" t="str">
        <f t="shared" si="10"/>
        <v/>
      </c>
    </row>
    <row r="148" spans="1:7" ht="14.25" customHeight="1">
      <c r="A148" s="62" t="str">
        <f t="shared" si="9"/>
        <v/>
      </c>
      <c r="B148" s="4"/>
      <c r="C148" s="48" t="str">
        <f t="shared" si="11"/>
        <v/>
      </c>
      <c r="D148" s="47" t="str">
        <f t="shared" si="12"/>
        <v/>
      </c>
      <c r="E148" s="59"/>
      <c r="F148" s="28"/>
      <c r="G148" s="65" t="str">
        <f t="shared" si="10"/>
        <v/>
      </c>
    </row>
    <row r="149" spans="1:7" ht="14.25" customHeight="1">
      <c r="A149" s="62" t="str">
        <f t="shared" si="9"/>
        <v/>
      </c>
      <c r="B149" s="4"/>
      <c r="C149" s="48" t="str">
        <f t="shared" si="11"/>
        <v/>
      </c>
      <c r="D149" s="47" t="str">
        <f t="shared" si="12"/>
        <v/>
      </c>
      <c r="E149" s="59"/>
      <c r="F149" s="28"/>
      <c r="G149" s="65" t="str">
        <f t="shared" si="10"/>
        <v/>
      </c>
    </row>
    <row r="150" spans="1:7" ht="14.25" customHeight="1">
      <c r="A150" s="62" t="str">
        <f t="shared" si="9"/>
        <v/>
      </c>
      <c r="B150" s="4"/>
      <c r="C150" s="48" t="str">
        <f t="shared" si="11"/>
        <v/>
      </c>
      <c r="D150" s="47" t="str">
        <f t="shared" si="12"/>
        <v/>
      </c>
      <c r="E150" s="59"/>
      <c r="F150" s="28"/>
      <c r="G150" s="65" t="str">
        <f t="shared" si="10"/>
        <v/>
      </c>
    </row>
    <row r="151" spans="1:7" ht="14.25" customHeight="1">
      <c r="A151" s="62" t="str">
        <f t="shared" si="9"/>
        <v/>
      </c>
      <c r="B151" s="4"/>
      <c r="C151" s="48" t="str">
        <f t="shared" si="11"/>
        <v/>
      </c>
      <c r="D151" s="47" t="str">
        <f t="shared" si="12"/>
        <v/>
      </c>
      <c r="E151" s="59"/>
      <c r="F151" s="47"/>
      <c r="G151" s="65" t="str">
        <f t="shared" si="10"/>
        <v/>
      </c>
    </row>
    <row r="152" spans="1:7" ht="14.25" customHeight="1">
      <c r="A152" s="62" t="str">
        <f t="shared" si="9"/>
        <v/>
      </c>
      <c r="B152" s="4"/>
      <c r="C152" s="48" t="str">
        <f t="shared" si="11"/>
        <v/>
      </c>
      <c r="D152" s="47" t="str">
        <f t="shared" si="12"/>
        <v/>
      </c>
      <c r="E152" s="59"/>
      <c r="F152" s="47"/>
      <c r="G152" s="65" t="str">
        <f t="shared" si="10"/>
        <v/>
      </c>
    </row>
    <row r="153" spans="1:7" ht="14.25" customHeight="1">
      <c r="A153" s="62" t="str">
        <f t="shared" si="9"/>
        <v/>
      </c>
      <c r="B153" s="4"/>
      <c r="C153" s="48" t="str">
        <f t="shared" si="11"/>
        <v/>
      </c>
      <c r="D153" s="47" t="str">
        <f t="shared" si="12"/>
        <v/>
      </c>
      <c r="E153" s="59"/>
      <c r="F153" s="47"/>
      <c r="G153" s="65" t="str">
        <f t="shared" si="10"/>
        <v/>
      </c>
    </row>
    <row r="154" spans="1:7" ht="14.25" customHeight="1">
      <c r="A154" s="62" t="str">
        <f t="shared" si="9"/>
        <v/>
      </c>
      <c r="B154" s="4"/>
      <c r="C154" s="48" t="str">
        <f t="shared" si="11"/>
        <v/>
      </c>
      <c r="D154" s="47" t="str">
        <f t="shared" si="12"/>
        <v/>
      </c>
      <c r="E154" s="59"/>
      <c r="F154" s="47"/>
      <c r="G154" s="65" t="str">
        <f t="shared" si="10"/>
        <v/>
      </c>
    </row>
    <row r="155" spans="1:7" ht="14.25" customHeight="1">
      <c r="A155" s="62" t="str">
        <f t="shared" si="9"/>
        <v/>
      </c>
      <c r="B155" s="4"/>
      <c r="C155" s="48" t="str">
        <f t="shared" si="11"/>
        <v/>
      </c>
      <c r="D155" s="47" t="str">
        <f t="shared" si="12"/>
        <v/>
      </c>
      <c r="E155" s="59"/>
      <c r="F155" s="47"/>
      <c r="G155" s="65" t="str">
        <f t="shared" si="10"/>
        <v/>
      </c>
    </row>
    <row r="156" spans="1:7" ht="14.25" customHeight="1">
      <c r="A156" s="62" t="str">
        <f t="shared" si="9"/>
        <v/>
      </c>
      <c r="B156" s="4"/>
      <c r="C156" s="48" t="str">
        <f t="shared" si="11"/>
        <v/>
      </c>
      <c r="D156" s="47" t="str">
        <f t="shared" si="12"/>
        <v/>
      </c>
      <c r="E156" s="59"/>
      <c r="F156" s="47"/>
      <c r="G156" s="65" t="str">
        <f t="shared" si="10"/>
        <v/>
      </c>
    </row>
    <row r="157" spans="1:7" ht="14.25" customHeight="1">
      <c r="A157" s="62" t="str">
        <f t="shared" si="9"/>
        <v/>
      </c>
      <c r="B157" s="4"/>
      <c r="C157" s="48" t="str">
        <f t="shared" si="11"/>
        <v/>
      </c>
      <c r="D157" s="47" t="str">
        <f t="shared" si="12"/>
        <v/>
      </c>
      <c r="E157" s="59"/>
      <c r="F157" s="47"/>
      <c r="G157" s="65" t="str">
        <f t="shared" si="10"/>
        <v/>
      </c>
    </row>
    <row r="158" spans="1:7" ht="14.25" customHeight="1">
      <c r="A158" s="62" t="str">
        <f t="shared" si="9"/>
        <v/>
      </c>
      <c r="B158" s="4"/>
      <c r="C158" s="48" t="str">
        <f t="shared" si="11"/>
        <v/>
      </c>
      <c r="D158" s="47" t="str">
        <f t="shared" si="12"/>
        <v/>
      </c>
      <c r="E158" s="59"/>
      <c r="F158" s="47"/>
      <c r="G158" s="65" t="str">
        <f t="shared" si="10"/>
        <v/>
      </c>
    </row>
    <row r="159" spans="1:7" ht="14.25" customHeight="1">
      <c r="A159" s="62" t="str">
        <f t="shared" si="9"/>
        <v/>
      </c>
      <c r="B159" s="4"/>
      <c r="C159" s="48" t="str">
        <f t="shared" si="11"/>
        <v/>
      </c>
      <c r="D159" s="47" t="str">
        <f t="shared" si="12"/>
        <v/>
      </c>
      <c r="E159" s="59"/>
      <c r="F159" s="47"/>
      <c r="G159" s="65" t="str">
        <f t="shared" si="10"/>
        <v/>
      </c>
    </row>
    <row r="160" spans="1:7" ht="14.25" customHeight="1">
      <c r="A160" s="62" t="str">
        <f t="shared" si="9"/>
        <v/>
      </c>
      <c r="B160" s="4"/>
      <c r="C160" s="48" t="str">
        <f t="shared" si="11"/>
        <v/>
      </c>
      <c r="D160" s="47" t="str">
        <f t="shared" si="12"/>
        <v/>
      </c>
      <c r="E160" s="59"/>
      <c r="F160" s="47"/>
      <c r="G160" s="65" t="str">
        <f t="shared" si="10"/>
        <v/>
      </c>
    </row>
    <row r="161" spans="1:7" ht="14.25" customHeight="1">
      <c r="A161" s="62" t="str">
        <f t="shared" si="9"/>
        <v/>
      </c>
      <c r="B161" s="4"/>
      <c r="C161" s="48" t="str">
        <f t="shared" si="11"/>
        <v/>
      </c>
      <c r="D161" s="47" t="str">
        <f t="shared" si="12"/>
        <v/>
      </c>
      <c r="E161" s="59"/>
      <c r="F161" s="47"/>
      <c r="G161" s="65" t="str">
        <f t="shared" si="10"/>
        <v/>
      </c>
    </row>
    <row r="162" spans="1:7" ht="14.25" customHeight="1">
      <c r="A162" s="62" t="str">
        <f t="shared" si="9"/>
        <v/>
      </c>
      <c r="B162" s="4"/>
      <c r="C162" s="48" t="str">
        <f t="shared" si="11"/>
        <v/>
      </c>
      <c r="D162" s="47" t="str">
        <f t="shared" si="12"/>
        <v/>
      </c>
      <c r="E162" s="59"/>
      <c r="F162" s="47"/>
      <c r="G162" s="65" t="str">
        <f t="shared" si="10"/>
        <v/>
      </c>
    </row>
    <row r="163" spans="1:7" ht="14.25" customHeight="1">
      <c r="A163" s="62" t="str">
        <f t="shared" si="9"/>
        <v/>
      </c>
      <c r="B163" s="4"/>
      <c r="C163" s="48" t="str">
        <f t="shared" si="11"/>
        <v/>
      </c>
      <c r="D163" s="47" t="str">
        <f t="shared" si="12"/>
        <v/>
      </c>
      <c r="E163" s="59"/>
      <c r="F163" s="47"/>
      <c r="G163" s="65" t="str">
        <f t="shared" si="10"/>
        <v/>
      </c>
    </row>
    <row r="164" spans="1:7" ht="14.25" customHeight="1">
      <c r="A164" s="62" t="str">
        <f t="shared" si="9"/>
        <v/>
      </c>
      <c r="B164" s="4"/>
      <c r="C164" s="48" t="str">
        <f t="shared" si="11"/>
        <v/>
      </c>
      <c r="D164" s="47" t="str">
        <f t="shared" si="12"/>
        <v/>
      </c>
      <c r="E164" s="59"/>
      <c r="F164" s="47"/>
      <c r="G164" s="65" t="str">
        <f t="shared" si="10"/>
        <v/>
      </c>
    </row>
    <row r="165" spans="1:7" ht="14.25" customHeight="1">
      <c r="A165" s="62" t="str">
        <f t="shared" si="9"/>
        <v/>
      </c>
      <c r="B165" s="4"/>
      <c r="C165" s="48" t="str">
        <f t="shared" si="11"/>
        <v/>
      </c>
      <c r="D165" s="47" t="str">
        <f t="shared" si="12"/>
        <v/>
      </c>
      <c r="E165" s="59"/>
      <c r="F165" s="47"/>
      <c r="G165" s="65" t="str">
        <f t="shared" si="10"/>
        <v/>
      </c>
    </row>
    <row r="166" spans="1:7" ht="14.25" customHeight="1">
      <c r="A166" s="62" t="str">
        <f t="shared" si="9"/>
        <v/>
      </c>
      <c r="B166" s="4"/>
      <c r="C166" s="48" t="str">
        <f t="shared" si="11"/>
        <v/>
      </c>
      <c r="D166" s="47" t="str">
        <f t="shared" si="12"/>
        <v/>
      </c>
      <c r="E166" s="59"/>
      <c r="F166" s="47"/>
      <c r="G166" s="65" t="str">
        <f t="shared" si="10"/>
        <v/>
      </c>
    </row>
    <row r="167" spans="1:7" ht="14.25" customHeight="1">
      <c r="A167" s="62" t="str">
        <f t="shared" si="9"/>
        <v/>
      </c>
      <c r="B167" s="4"/>
      <c r="C167" s="48" t="str">
        <f t="shared" si="11"/>
        <v/>
      </c>
      <c r="D167" s="47" t="str">
        <f t="shared" si="12"/>
        <v/>
      </c>
      <c r="E167" s="59"/>
      <c r="F167" s="47"/>
      <c r="G167" s="65" t="str">
        <f t="shared" si="10"/>
        <v/>
      </c>
    </row>
    <row r="168" spans="1:7" ht="14.25" customHeight="1">
      <c r="A168" s="62" t="str">
        <f t="shared" si="9"/>
        <v/>
      </c>
      <c r="B168" s="4"/>
      <c r="C168" s="48" t="str">
        <f t="shared" si="11"/>
        <v/>
      </c>
      <c r="D168" s="47" t="str">
        <f t="shared" si="12"/>
        <v/>
      </c>
      <c r="E168" s="59"/>
      <c r="F168" s="47"/>
      <c r="G168" s="65" t="str">
        <f t="shared" si="10"/>
        <v/>
      </c>
    </row>
    <row r="169" spans="1:7" ht="14.25" customHeight="1">
      <c r="A169" s="62" t="str">
        <f t="shared" si="9"/>
        <v/>
      </c>
      <c r="B169" s="4"/>
      <c r="C169" s="48" t="str">
        <f t="shared" si="11"/>
        <v/>
      </c>
      <c r="D169" s="47" t="str">
        <f t="shared" si="12"/>
        <v/>
      </c>
      <c r="E169" s="59"/>
      <c r="F169" s="47"/>
      <c r="G169" s="65" t="str">
        <f t="shared" si="10"/>
        <v/>
      </c>
    </row>
    <row r="170" spans="1:7" ht="14.25" customHeight="1">
      <c r="A170" s="62" t="str">
        <f t="shared" si="9"/>
        <v/>
      </c>
      <c r="B170" s="4"/>
      <c r="C170" s="48" t="str">
        <f t="shared" si="11"/>
        <v/>
      </c>
      <c r="D170" s="47" t="str">
        <f t="shared" si="12"/>
        <v/>
      </c>
      <c r="E170" s="59"/>
      <c r="F170" s="47"/>
      <c r="G170" s="65" t="str">
        <f t="shared" si="10"/>
        <v/>
      </c>
    </row>
    <row r="171" spans="1:7" ht="14.25" customHeight="1">
      <c r="A171" s="62" t="str">
        <f t="shared" si="9"/>
        <v/>
      </c>
      <c r="B171" s="4"/>
      <c r="C171" s="48" t="str">
        <f t="shared" si="11"/>
        <v/>
      </c>
      <c r="D171" s="47" t="str">
        <f t="shared" si="12"/>
        <v/>
      </c>
      <c r="E171" s="59"/>
      <c r="F171" s="47"/>
      <c r="G171" s="65" t="str">
        <f t="shared" si="10"/>
        <v/>
      </c>
    </row>
    <row r="172" spans="1:7" ht="14.25" customHeight="1">
      <c r="A172" s="62" t="str">
        <f t="shared" si="9"/>
        <v/>
      </c>
      <c r="B172" s="4"/>
      <c r="C172" s="48" t="str">
        <f t="shared" si="11"/>
        <v/>
      </c>
      <c r="D172" s="47" t="str">
        <f t="shared" si="12"/>
        <v/>
      </c>
      <c r="E172" s="59"/>
      <c r="F172" s="47"/>
      <c r="G172" s="65" t="str">
        <f t="shared" si="10"/>
        <v/>
      </c>
    </row>
    <row r="173" spans="1:7" ht="14.25" customHeight="1">
      <c r="A173" s="62" t="str">
        <f t="shared" si="9"/>
        <v/>
      </c>
      <c r="B173" s="4"/>
      <c r="C173" s="48" t="str">
        <f t="shared" si="11"/>
        <v/>
      </c>
      <c r="D173" s="47" t="str">
        <f t="shared" si="12"/>
        <v/>
      </c>
      <c r="E173" s="59"/>
      <c r="F173" s="47"/>
      <c r="G173" s="65" t="str">
        <f t="shared" si="10"/>
        <v/>
      </c>
    </row>
    <row r="174" spans="1:7" ht="14.25" customHeight="1">
      <c r="A174" s="62" t="str">
        <f t="shared" si="9"/>
        <v/>
      </c>
      <c r="B174" s="4"/>
      <c r="C174" s="48" t="str">
        <f t="shared" si="11"/>
        <v/>
      </c>
      <c r="D174" s="47" t="str">
        <f t="shared" si="12"/>
        <v/>
      </c>
      <c r="E174" s="59"/>
      <c r="F174" s="47"/>
      <c r="G174" s="65" t="str">
        <f t="shared" si="10"/>
        <v/>
      </c>
    </row>
    <row r="175" spans="1:7" ht="14.25" customHeight="1">
      <c r="A175" s="62" t="str">
        <f t="shared" si="9"/>
        <v/>
      </c>
      <c r="B175" s="4"/>
      <c r="C175" s="48" t="str">
        <f t="shared" si="11"/>
        <v/>
      </c>
      <c r="D175" s="47" t="str">
        <f t="shared" si="12"/>
        <v/>
      </c>
      <c r="E175" s="59"/>
      <c r="F175" s="47"/>
      <c r="G175" s="65" t="str">
        <f t="shared" si="10"/>
        <v/>
      </c>
    </row>
    <row r="176" spans="1:7" ht="14.25" customHeight="1">
      <c r="A176" s="62" t="str">
        <f t="shared" si="9"/>
        <v/>
      </c>
      <c r="B176" s="4"/>
      <c r="C176" s="48" t="str">
        <f t="shared" si="11"/>
        <v/>
      </c>
      <c r="D176" s="47" t="str">
        <f t="shared" si="12"/>
        <v/>
      </c>
      <c r="E176" s="59"/>
      <c r="F176" s="47"/>
      <c r="G176" s="65" t="str">
        <f t="shared" si="10"/>
        <v/>
      </c>
    </row>
    <row r="177" spans="1:7" ht="14.25" customHeight="1">
      <c r="A177" s="62" t="str">
        <f t="shared" si="9"/>
        <v/>
      </c>
      <c r="B177" s="4"/>
      <c r="C177" s="48" t="str">
        <f t="shared" si="11"/>
        <v/>
      </c>
      <c r="D177" s="47" t="str">
        <f t="shared" si="12"/>
        <v/>
      </c>
      <c r="E177" s="59"/>
      <c r="F177" s="47"/>
      <c r="G177" s="65" t="str">
        <f t="shared" si="10"/>
        <v/>
      </c>
    </row>
    <row r="178" spans="1:7" ht="14.25" customHeight="1">
      <c r="A178" s="62" t="str">
        <f t="shared" si="9"/>
        <v/>
      </c>
      <c r="B178" s="4"/>
      <c r="C178" s="48" t="str">
        <f t="shared" si="11"/>
        <v/>
      </c>
      <c r="D178" s="47" t="str">
        <f t="shared" si="12"/>
        <v/>
      </c>
      <c r="E178" s="59"/>
      <c r="F178" s="47"/>
      <c r="G178" s="65" t="str">
        <f t="shared" si="10"/>
        <v/>
      </c>
    </row>
    <row r="179" spans="1:7" ht="14.25" customHeight="1">
      <c r="A179" s="62" t="str">
        <f t="shared" si="9"/>
        <v/>
      </c>
      <c r="B179" s="4"/>
      <c r="C179" s="48" t="str">
        <f t="shared" si="11"/>
        <v/>
      </c>
      <c r="D179" s="47" t="str">
        <f t="shared" si="12"/>
        <v/>
      </c>
      <c r="E179" s="59"/>
      <c r="F179" s="47"/>
      <c r="G179" s="65" t="str">
        <f t="shared" si="10"/>
        <v/>
      </c>
    </row>
    <row r="180" spans="1:7" ht="14.25" customHeight="1">
      <c r="A180" s="62" t="str">
        <f t="shared" si="9"/>
        <v/>
      </c>
      <c r="B180" s="4"/>
      <c r="C180" s="48" t="str">
        <f t="shared" si="11"/>
        <v/>
      </c>
      <c r="D180" s="47" t="str">
        <f t="shared" si="12"/>
        <v/>
      </c>
      <c r="E180" s="59"/>
      <c r="F180" s="47"/>
      <c r="G180" s="65" t="str">
        <f t="shared" si="10"/>
        <v/>
      </c>
    </row>
    <row r="181" spans="1:7" ht="14.25" customHeight="1">
      <c r="A181" s="62" t="str">
        <f t="shared" si="9"/>
        <v/>
      </c>
      <c r="B181" s="4"/>
      <c r="C181" s="48" t="str">
        <f t="shared" si="11"/>
        <v/>
      </c>
      <c r="D181" s="47" t="str">
        <f t="shared" si="12"/>
        <v/>
      </c>
      <c r="E181" s="59"/>
      <c r="F181" s="47"/>
      <c r="G181" s="65" t="str">
        <f t="shared" si="10"/>
        <v/>
      </c>
    </row>
    <row r="182" spans="1:7" ht="14.25" customHeight="1">
      <c r="A182" s="62" t="str">
        <f t="shared" si="9"/>
        <v/>
      </c>
      <c r="B182" s="4"/>
      <c r="C182" s="48" t="str">
        <f t="shared" si="11"/>
        <v/>
      </c>
      <c r="D182" s="47" t="str">
        <f t="shared" si="12"/>
        <v/>
      </c>
      <c r="E182" s="59"/>
      <c r="F182" s="47"/>
      <c r="G182" s="65" t="str">
        <f t="shared" si="10"/>
        <v/>
      </c>
    </row>
    <row r="183" spans="1:7" ht="14.25" customHeight="1">
      <c r="A183" s="62" t="str">
        <f t="shared" si="9"/>
        <v/>
      </c>
      <c r="B183" s="4"/>
      <c r="C183" s="48" t="str">
        <f t="shared" si="11"/>
        <v/>
      </c>
      <c r="D183" s="47" t="str">
        <f t="shared" si="12"/>
        <v/>
      </c>
      <c r="E183" s="59"/>
      <c r="F183" s="47"/>
      <c r="G183" s="65" t="str">
        <f t="shared" si="10"/>
        <v/>
      </c>
    </row>
    <row r="184" spans="1:7" ht="14.25" customHeight="1">
      <c r="A184" s="62" t="str">
        <f t="shared" si="9"/>
        <v/>
      </c>
      <c r="B184" s="4"/>
      <c r="C184" s="48" t="str">
        <f t="shared" si="11"/>
        <v/>
      </c>
      <c r="D184" s="47" t="str">
        <f t="shared" si="12"/>
        <v/>
      </c>
      <c r="E184" s="59"/>
      <c r="F184" s="47"/>
      <c r="G184" s="65" t="str">
        <f t="shared" si="10"/>
        <v/>
      </c>
    </row>
    <row r="185" spans="1:7" ht="14.25" customHeight="1">
      <c r="A185" s="62" t="str">
        <f t="shared" si="9"/>
        <v/>
      </c>
      <c r="B185" s="4"/>
      <c r="C185" s="48" t="str">
        <f t="shared" si="11"/>
        <v/>
      </c>
      <c r="D185" s="47" t="str">
        <f t="shared" si="12"/>
        <v/>
      </c>
      <c r="E185" s="59"/>
      <c r="F185" s="47"/>
      <c r="G185" s="65" t="str">
        <f t="shared" si="10"/>
        <v/>
      </c>
    </row>
    <row r="186" spans="1:7" ht="14.25" customHeight="1">
      <c r="A186" s="62" t="str">
        <f t="shared" si="9"/>
        <v/>
      </c>
      <c r="B186" s="4"/>
      <c r="C186" s="48" t="str">
        <f t="shared" si="11"/>
        <v/>
      </c>
      <c r="D186" s="47" t="str">
        <f t="shared" si="12"/>
        <v/>
      </c>
      <c r="E186" s="59"/>
      <c r="F186" s="47"/>
      <c r="G186" s="65" t="str">
        <f t="shared" si="10"/>
        <v/>
      </c>
    </row>
    <row r="187" spans="1:7" ht="14.25" customHeight="1">
      <c r="A187" s="62" t="str">
        <f t="shared" si="9"/>
        <v/>
      </c>
      <c r="B187" s="4"/>
      <c r="C187" s="48" t="str">
        <f t="shared" si="11"/>
        <v/>
      </c>
      <c r="D187" s="47" t="str">
        <f t="shared" si="12"/>
        <v/>
      </c>
      <c r="E187" s="59"/>
      <c r="F187" s="47"/>
      <c r="G187" s="65" t="str">
        <f t="shared" si="10"/>
        <v/>
      </c>
    </row>
    <row r="188" spans="1:7" ht="14.25" customHeight="1">
      <c r="A188" s="62" t="str">
        <f t="shared" si="9"/>
        <v/>
      </c>
      <c r="B188" s="4"/>
      <c r="C188" s="48" t="str">
        <f t="shared" si="11"/>
        <v/>
      </c>
      <c r="D188" s="47" t="str">
        <f t="shared" si="12"/>
        <v/>
      </c>
      <c r="E188" s="59"/>
      <c r="F188" s="47"/>
      <c r="G188" s="65" t="str">
        <f t="shared" si="10"/>
        <v/>
      </c>
    </row>
    <row r="189" spans="1:7" ht="14.25" customHeight="1">
      <c r="A189" s="62" t="str">
        <f t="shared" si="9"/>
        <v/>
      </c>
      <c r="B189" s="4"/>
      <c r="C189" s="48" t="str">
        <f t="shared" si="11"/>
        <v/>
      </c>
      <c r="D189" s="47" t="str">
        <f t="shared" si="12"/>
        <v/>
      </c>
      <c r="E189" s="59"/>
      <c r="F189" s="47"/>
      <c r="G189" s="65" t="str">
        <f t="shared" si="10"/>
        <v/>
      </c>
    </row>
    <row r="190" spans="1:7" ht="14.25" customHeight="1">
      <c r="A190" s="62" t="str">
        <f t="shared" si="9"/>
        <v/>
      </c>
      <c r="B190" s="4"/>
      <c r="C190" s="48" t="str">
        <f t="shared" si="11"/>
        <v/>
      </c>
      <c r="D190" s="47" t="str">
        <f t="shared" si="12"/>
        <v/>
      </c>
      <c r="E190" s="59"/>
      <c r="F190" s="47"/>
      <c r="G190" s="65" t="str">
        <f t="shared" si="10"/>
        <v/>
      </c>
    </row>
    <row r="191" spans="1:7" ht="14.25" customHeight="1">
      <c r="A191" s="62" t="str">
        <f t="shared" si="9"/>
        <v/>
      </c>
      <c r="B191" s="4"/>
      <c r="C191" s="48" t="str">
        <f t="shared" si="11"/>
        <v/>
      </c>
      <c r="D191" s="47" t="str">
        <f t="shared" si="12"/>
        <v/>
      </c>
      <c r="E191" s="59"/>
      <c r="F191" s="47"/>
      <c r="G191" s="65" t="str">
        <f t="shared" si="10"/>
        <v/>
      </c>
    </row>
    <row r="192" spans="1:7" ht="14.25" customHeight="1">
      <c r="A192" s="62" t="str">
        <f t="shared" si="9"/>
        <v/>
      </c>
      <c r="B192" s="4"/>
      <c r="C192" s="48" t="str">
        <f t="shared" si="11"/>
        <v/>
      </c>
      <c r="D192" s="47" t="str">
        <f t="shared" si="12"/>
        <v/>
      </c>
      <c r="E192" s="59"/>
      <c r="F192" s="47"/>
      <c r="G192" s="65" t="str">
        <f t="shared" si="10"/>
        <v/>
      </c>
    </row>
    <row r="193" spans="1:7" ht="14.25" customHeight="1">
      <c r="A193" s="62" t="str">
        <f t="shared" si="9"/>
        <v/>
      </c>
      <c r="B193" s="4"/>
      <c r="C193" s="48" t="str">
        <f t="shared" si="11"/>
        <v/>
      </c>
      <c r="D193" s="47" t="str">
        <f t="shared" si="12"/>
        <v/>
      </c>
      <c r="E193" s="59"/>
      <c r="F193" s="47"/>
      <c r="G193" s="65" t="str">
        <f t="shared" si="10"/>
        <v/>
      </c>
    </row>
    <row r="194" spans="1:7" ht="14.25" customHeight="1">
      <c r="A194" s="62" t="str">
        <f t="shared" si="9"/>
        <v/>
      </c>
      <c r="B194" s="4"/>
      <c r="C194" s="48" t="str">
        <f t="shared" si="11"/>
        <v/>
      </c>
      <c r="D194" s="47" t="str">
        <f t="shared" si="12"/>
        <v/>
      </c>
      <c r="E194" s="59"/>
      <c r="F194" s="47"/>
      <c r="G194" s="65" t="str">
        <f t="shared" si="10"/>
        <v/>
      </c>
    </row>
    <row r="195" spans="1:7" ht="14.25" customHeight="1">
      <c r="A195" s="62" t="str">
        <f t="shared" si="9"/>
        <v/>
      </c>
      <c r="B195" s="4"/>
      <c r="C195" s="48" t="str">
        <f t="shared" si="11"/>
        <v/>
      </c>
      <c r="D195" s="47" t="str">
        <f t="shared" si="12"/>
        <v/>
      </c>
      <c r="E195" s="59"/>
      <c r="F195" s="47"/>
      <c r="G195" s="65" t="str">
        <f t="shared" si="10"/>
        <v/>
      </c>
    </row>
    <row r="196" spans="1:7" ht="14.25" customHeight="1">
      <c r="A196" s="62" t="str">
        <f t="shared" si="9"/>
        <v/>
      </c>
      <c r="B196" s="4"/>
      <c r="C196" s="48" t="str">
        <f t="shared" si="11"/>
        <v/>
      </c>
      <c r="D196" s="47" t="str">
        <f t="shared" si="12"/>
        <v/>
      </c>
      <c r="E196" s="59"/>
      <c r="F196" s="47"/>
      <c r="G196" s="65" t="str">
        <f t="shared" si="10"/>
        <v/>
      </c>
    </row>
    <row r="197" spans="1:7" ht="14.25" customHeight="1">
      <c r="A197" s="62" t="str">
        <f t="shared" ref="A197:A260" si="13">IF(B197="","",IF(A196=999,1,A196+1))</f>
        <v/>
      </c>
      <c r="B197" s="4"/>
      <c r="C197" s="48" t="str">
        <f t="shared" si="11"/>
        <v/>
      </c>
      <c r="D197" s="47" t="str">
        <f t="shared" si="12"/>
        <v/>
      </c>
      <c r="E197" s="59"/>
      <c r="F197" s="47"/>
      <c r="G197" s="65" t="str">
        <f t="shared" ref="G197:G260" si="14">IF(AND(E197="",F197=""),"",IF(F197="",IF(D197="M",VLOOKUP(E197,J$2:L$21,2,TRUE),VLOOKUP(E197,J$2:L$21,3,TRUE)),IF(D197="M",VLOOKUP(F197,J$24:L$45,2,TRUE),VLOOKUP(F197,J$24:L$45,3,TRUE))))</f>
        <v/>
      </c>
    </row>
    <row r="198" spans="1:7" ht="14.25" customHeight="1">
      <c r="A198" s="62" t="str">
        <f t="shared" si="13"/>
        <v/>
      </c>
      <c r="B198" s="4"/>
      <c r="C198" s="48" t="str">
        <f t="shared" ref="C198:C261" si="15">IF(B198="","",IF(C197="","",C197))</f>
        <v/>
      </c>
      <c r="D198" s="47" t="str">
        <f t="shared" ref="D198:D261" si="16">IF(B198="","",IF(D197="","",D197))</f>
        <v/>
      </c>
      <c r="E198" s="59"/>
      <c r="F198" s="47"/>
      <c r="G198" s="65" t="str">
        <f t="shared" si="14"/>
        <v/>
      </c>
    </row>
    <row r="199" spans="1:7" ht="14.25" customHeight="1">
      <c r="A199" s="62" t="str">
        <f t="shared" si="13"/>
        <v/>
      </c>
      <c r="B199" s="4"/>
      <c r="C199" s="48" t="str">
        <f t="shared" si="15"/>
        <v/>
      </c>
      <c r="D199" s="47" t="str">
        <f t="shared" si="16"/>
        <v/>
      </c>
      <c r="E199" s="59"/>
      <c r="F199" s="47"/>
      <c r="G199" s="65" t="str">
        <f t="shared" si="14"/>
        <v/>
      </c>
    </row>
    <row r="200" spans="1:7" ht="14.25" customHeight="1">
      <c r="A200" s="62" t="str">
        <f t="shared" si="13"/>
        <v/>
      </c>
      <c r="B200" s="4"/>
      <c r="C200" s="48" t="str">
        <f t="shared" si="15"/>
        <v/>
      </c>
      <c r="D200" s="47" t="str">
        <f t="shared" si="16"/>
        <v/>
      </c>
      <c r="E200" s="59"/>
      <c r="F200" s="47"/>
      <c r="G200" s="65" t="str">
        <f t="shared" si="14"/>
        <v/>
      </c>
    </row>
    <row r="201" spans="1:7" ht="14.25" customHeight="1">
      <c r="A201" s="62" t="str">
        <f t="shared" si="13"/>
        <v/>
      </c>
      <c r="B201" s="4"/>
      <c r="C201" s="48" t="str">
        <f t="shared" si="15"/>
        <v/>
      </c>
      <c r="D201" s="47" t="str">
        <f t="shared" si="16"/>
        <v/>
      </c>
      <c r="E201" s="59"/>
      <c r="F201" s="47"/>
      <c r="G201" s="65" t="str">
        <f t="shared" si="14"/>
        <v/>
      </c>
    </row>
    <row r="202" spans="1:7" ht="14.25" customHeight="1">
      <c r="A202" s="62" t="str">
        <f t="shared" si="13"/>
        <v/>
      </c>
      <c r="B202" s="4"/>
      <c r="C202" s="48" t="str">
        <f t="shared" si="15"/>
        <v/>
      </c>
      <c r="D202" s="47" t="str">
        <f t="shared" si="16"/>
        <v/>
      </c>
      <c r="E202" s="59"/>
      <c r="F202" s="47"/>
      <c r="G202" s="65" t="str">
        <f t="shared" si="14"/>
        <v/>
      </c>
    </row>
    <row r="203" spans="1:7" ht="14.25" customHeight="1">
      <c r="A203" s="62" t="str">
        <f t="shared" si="13"/>
        <v/>
      </c>
      <c r="B203" s="4"/>
      <c r="C203" s="48" t="str">
        <f t="shared" si="15"/>
        <v/>
      </c>
      <c r="D203" s="47" t="str">
        <f t="shared" si="16"/>
        <v/>
      </c>
      <c r="E203" s="59"/>
      <c r="F203" s="47"/>
      <c r="G203" s="65" t="str">
        <f t="shared" si="14"/>
        <v/>
      </c>
    </row>
    <row r="204" spans="1:7" ht="14.25" customHeight="1">
      <c r="A204" s="62" t="str">
        <f t="shared" si="13"/>
        <v/>
      </c>
      <c r="B204" s="4"/>
      <c r="C204" s="48" t="str">
        <f t="shared" si="15"/>
        <v/>
      </c>
      <c r="D204" s="47" t="str">
        <f t="shared" si="16"/>
        <v/>
      </c>
      <c r="E204" s="59"/>
      <c r="F204" s="47"/>
      <c r="G204" s="65" t="str">
        <f t="shared" si="14"/>
        <v/>
      </c>
    </row>
    <row r="205" spans="1:7" ht="14.25" customHeight="1">
      <c r="A205" s="62" t="str">
        <f t="shared" si="13"/>
        <v/>
      </c>
      <c r="B205" s="4"/>
      <c r="C205" s="48" t="str">
        <f t="shared" si="15"/>
        <v/>
      </c>
      <c r="D205" s="47" t="str">
        <f t="shared" si="16"/>
        <v/>
      </c>
      <c r="E205" s="59"/>
      <c r="F205" s="47"/>
      <c r="G205" s="65" t="str">
        <f t="shared" si="14"/>
        <v/>
      </c>
    </row>
    <row r="206" spans="1:7" ht="14.25" customHeight="1">
      <c r="A206" s="62" t="str">
        <f t="shared" si="13"/>
        <v/>
      </c>
      <c r="B206" s="4"/>
      <c r="C206" s="48" t="str">
        <f t="shared" si="15"/>
        <v/>
      </c>
      <c r="D206" s="47" t="str">
        <f t="shared" si="16"/>
        <v/>
      </c>
      <c r="E206" s="59"/>
      <c r="F206" s="47"/>
      <c r="G206" s="65" t="str">
        <f t="shared" si="14"/>
        <v/>
      </c>
    </row>
    <row r="207" spans="1:7" ht="14.25" customHeight="1">
      <c r="A207" s="62" t="str">
        <f t="shared" si="13"/>
        <v/>
      </c>
      <c r="B207" s="4"/>
      <c r="C207" s="48" t="str">
        <f t="shared" si="15"/>
        <v/>
      </c>
      <c r="D207" s="47" t="str">
        <f t="shared" si="16"/>
        <v/>
      </c>
      <c r="E207" s="59"/>
      <c r="F207" s="47"/>
      <c r="G207" s="65" t="str">
        <f t="shared" si="14"/>
        <v/>
      </c>
    </row>
    <row r="208" spans="1:7" ht="14.25" customHeight="1">
      <c r="A208" s="62" t="str">
        <f t="shared" si="13"/>
        <v/>
      </c>
      <c r="B208" s="4"/>
      <c r="C208" s="48" t="str">
        <f t="shared" si="15"/>
        <v/>
      </c>
      <c r="D208" s="47" t="str">
        <f t="shared" si="16"/>
        <v/>
      </c>
      <c r="E208" s="59"/>
      <c r="F208" s="47"/>
      <c r="G208" s="65" t="str">
        <f t="shared" si="14"/>
        <v/>
      </c>
    </row>
    <row r="209" spans="1:7" ht="14.25" customHeight="1">
      <c r="A209" s="62" t="str">
        <f t="shared" si="13"/>
        <v/>
      </c>
      <c r="B209" s="4"/>
      <c r="C209" s="48" t="str">
        <f t="shared" si="15"/>
        <v/>
      </c>
      <c r="D209" s="47" t="str">
        <f t="shared" si="16"/>
        <v/>
      </c>
      <c r="E209" s="59"/>
      <c r="F209" s="47"/>
      <c r="G209" s="65" t="str">
        <f t="shared" si="14"/>
        <v/>
      </c>
    </row>
    <row r="210" spans="1:7" ht="14.25" customHeight="1">
      <c r="A210" s="62" t="str">
        <f t="shared" si="13"/>
        <v/>
      </c>
      <c r="B210" s="4"/>
      <c r="C210" s="48" t="str">
        <f t="shared" si="15"/>
        <v/>
      </c>
      <c r="D210" s="47" t="str">
        <f t="shared" si="16"/>
        <v/>
      </c>
      <c r="E210" s="59"/>
      <c r="F210" s="47"/>
      <c r="G210" s="65" t="str">
        <f t="shared" si="14"/>
        <v/>
      </c>
    </row>
    <row r="211" spans="1:7" ht="14.25" customHeight="1">
      <c r="A211" s="62" t="str">
        <f t="shared" si="13"/>
        <v/>
      </c>
      <c r="B211" s="4"/>
      <c r="C211" s="48" t="str">
        <f t="shared" si="15"/>
        <v/>
      </c>
      <c r="D211" s="47" t="str">
        <f t="shared" si="16"/>
        <v/>
      </c>
      <c r="E211" s="59"/>
      <c r="F211" s="47"/>
      <c r="G211" s="65" t="str">
        <f t="shared" si="14"/>
        <v/>
      </c>
    </row>
    <row r="212" spans="1:7" ht="14.25" customHeight="1">
      <c r="A212" s="62" t="str">
        <f t="shared" si="13"/>
        <v/>
      </c>
      <c r="B212" s="4"/>
      <c r="C212" s="48" t="str">
        <f t="shared" si="15"/>
        <v/>
      </c>
      <c r="D212" s="47" t="str">
        <f t="shared" si="16"/>
        <v/>
      </c>
      <c r="E212" s="59"/>
      <c r="F212" s="47"/>
      <c r="G212" s="65" t="str">
        <f t="shared" si="14"/>
        <v/>
      </c>
    </row>
    <row r="213" spans="1:7" ht="14.25" customHeight="1">
      <c r="A213" s="62" t="str">
        <f t="shared" si="13"/>
        <v/>
      </c>
      <c r="B213" s="4"/>
      <c r="C213" s="48" t="str">
        <f t="shared" si="15"/>
        <v/>
      </c>
      <c r="D213" s="47" t="str">
        <f t="shared" si="16"/>
        <v/>
      </c>
      <c r="E213" s="59"/>
      <c r="F213" s="47"/>
      <c r="G213" s="65" t="str">
        <f t="shared" si="14"/>
        <v/>
      </c>
    </row>
    <row r="214" spans="1:7" ht="14.25" customHeight="1">
      <c r="A214" s="62" t="str">
        <f t="shared" si="13"/>
        <v/>
      </c>
      <c r="B214" s="4"/>
      <c r="C214" s="48" t="str">
        <f t="shared" si="15"/>
        <v/>
      </c>
      <c r="D214" s="47" t="str">
        <f t="shared" si="16"/>
        <v/>
      </c>
      <c r="E214" s="59"/>
      <c r="F214" s="47"/>
      <c r="G214" s="65" t="str">
        <f t="shared" si="14"/>
        <v/>
      </c>
    </row>
    <row r="215" spans="1:7" ht="14.25" customHeight="1">
      <c r="A215" s="62" t="str">
        <f t="shared" si="13"/>
        <v/>
      </c>
      <c r="B215" s="4"/>
      <c r="C215" s="48" t="str">
        <f t="shared" si="15"/>
        <v/>
      </c>
      <c r="D215" s="47" t="str">
        <f t="shared" si="16"/>
        <v/>
      </c>
      <c r="E215" s="59"/>
      <c r="F215" s="47"/>
      <c r="G215" s="65" t="str">
        <f t="shared" si="14"/>
        <v/>
      </c>
    </row>
    <row r="216" spans="1:7" ht="14.25" customHeight="1">
      <c r="A216" s="62" t="str">
        <f t="shared" si="13"/>
        <v/>
      </c>
      <c r="B216" s="4"/>
      <c r="C216" s="48" t="str">
        <f t="shared" si="15"/>
        <v/>
      </c>
      <c r="D216" s="47" t="str">
        <f t="shared" si="16"/>
        <v/>
      </c>
      <c r="E216" s="59"/>
      <c r="F216" s="47"/>
      <c r="G216" s="65" t="str">
        <f t="shared" si="14"/>
        <v/>
      </c>
    </row>
    <row r="217" spans="1:7" ht="14.25" customHeight="1">
      <c r="A217" s="62" t="str">
        <f t="shared" si="13"/>
        <v/>
      </c>
      <c r="B217" s="4"/>
      <c r="C217" s="48" t="str">
        <f t="shared" si="15"/>
        <v/>
      </c>
      <c r="D217" s="47" t="str">
        <f t="shared" si="16"/>
        <v/>
      </c>
      <c r="E217" s="59"/>
      <c r="F217" s="47"/>
      <c r="G217" s="65" t="str">
        <f t="shared" si="14"/>
        <v/>
      </c>
    </row>
    <row r="218" spans="1:7" ht="14.25" customHeight="1">
      <c r="A218" s="62" t="str">
        <f t="shared" si="13"/>
        <v/>
      </c>
      <c r="B218" s="4"/>
      <c r="C218" s="48" t="str">
        <f t="shared" si="15"/>
        <v/>
      </c>
      <c r="D218" s="47" t="str">
        <f t="shared" si="16"/>
        <v/>
      </c>
      <c r="E218" s="59"/>
      <c r="F218" s="47"/>
      <c r="G218" s="65" t="str">
        <f t="shared" si="14"/>
        <v/>
      </c>
    </row>
    <row r="219" spans="1:7" ht="14.25" customHeight="1">
      <c r="A219" s="62" t="str">
        <f t="shared" si="13"/>
        <v/>
      </c>
      <c r="B219" s="4"/>
      <c r="C219" s="48" t="str">
        <f t="shared" si="15"/>
        <v/>
      </c>
      <c r="D219" s="47" t="str">
        <f t="shared" si="16"/>
        <v/>
      </c>
      <c r="E219" s="59"/>
      <c r="F219" s="47"/>
      <c r="G219" s="65" t="str">
        <f t="shared" si="14"/>
        <v/>
      </c>
    </row>
    <row r="220" spans="1:7" ht="14.25" customHeight="1">
      <c r="A220" s="62" t="str">
        <f t="shared" si="13"/>
        <v/>
      </c>
      <c r="B220" s="4"/>
      <c r="C220" s="48" t="str">
        <f t="shared" si="15"/>
        <v/>
      </c>
      <c r="D220" s="47" t="str">
        <f t="shared" si="16"/>
        <v/>
      </c>
      <c r="E220" s="59"/>
      <c r="F220" s="47"/>
      <c r="G220" s="65" t="str">
        <f t="shared" si="14"/>
        <v/>
      </c>
    </row>
    <row r="221" spans="1:7" ht="14.25" customHeight="1">
      <c r="A221" s="62" t="str">
        <f t="shared" si="13"/>
        <v/>
      </c>
      <c r="B221" s="4"/>
      <c r="C221" s="48" t="str">
        <f t="shared" si="15"/>
        <v/>
      </c>
      <c r="D221" s="47" t="str">
        <f t="shared" si="16"/>
        <v/>
      </c>
      <c r="E221" s="59"/>
      <c r="F221" s="47"/>
      <c r="G221" s="65" t="str">
        <f t="shared" si="14"/>
        <v/>
      </c>
    </row>
    <row r="222" spans="1:7" ht="14.25" customHeight="1">
      <c r="A222" s="62" t="str">
        <f t="shared" si="13"/>
        <v/>
      </c>
      <c r="B222" s="4"/>
      <c r="C222" s="48" t="str">
        <f t="shared" si="15"/>
        <v/>
      </c>
      <c r="D222" s="47" t="str">
        <f t="shared" si="16"/>
        <v/>
      </c>
      <c r="E222" s="59"/>
      <c r="F222" s="47"/>
      <c r="G222" s="65" t="str">
        <f t="shared" si="14"/>
        <v/>
      </c>
    </row>
    <row r="223" spans="1:7" ht="14.25" customHeight="1">
      <c r="A223" s="62" t="str">
        <f t="shared" si="13"/>
        <v/>
      </c>
      <c r="B223" s="4"/>
      <c r="C223" s="48" t="str">
        <f t="shared" si="15"/>
        <v/>
      </c>
      <c r="D223" s="47" t="str">
        <f t="shared" si="16"/>
        <v/>
      </c>
      <c r="E223" s="59"/>
      <c r="F223" s="47"/>
      <c r="G223" s="65" t="str">
        <f t="shared" si="14"/>
        <v/>
      </c>
    </row>
    <row r="224" spans="1:7" ht="14.25" customHeight="1">
      <c r="A224" s="62" t="str">
        <f t="shared" si="13"/>
        <v/>
      </c>
      <c r="B224" s="4"/>
      <c r="C224" s="48" t="str">
        <f t="shared" si="15"/>
        <v/>
      </c>
      <c r="D224" s="47" t="str">
        <f t="shared" si="16"/>
        <v/>
      </c>
      <c r="E224" s="59"/>
      <c r="F224" s="47"/>
      <c r="G224" s="65" t="str">
        <f t="shared" si="14"/>
        <v/>
      </c>
    </row>
    <row r="225" spans="1:7" ht="14.25" customHeight="1">
      <c r="A225" s="62" t="str">
        <f t="shared" si="13"/>
        <v/>
      </c>
      <c r="B225" s="4"/>
      <c r="C225" s="48" t="str">
        <f t="shared" si="15"/>
        <v/>
      </c>
      <c r="D225" s="47" t="str">
        <f t="shared" si="16"/>
        <v/>
      </c>
      <c r="E225" s="59"/>
      <c r="F225" s="47"/>
      <c r="G225" s="65" t="str">
        <f t="shared" si="14"/>
        <v/>
      </c>
    </row>
    <row r="226" spans="1:7" ht="14.25" customHeight="1">
      <c r="A226" s="62" t="str">
        <f t="shared" si="13"/>
        <v/>
      </c>
      <c r="B226" s="4"/>
      <c r="C226" s="48" t="str">
        <f t="shared" si="15"/>
        <v/>
      </c>
      <c r="D226" s="47" t="str">
        <f t="shared" si="16"/>
        <v/>
      </c>
      <c r="E226" s="59"/>
      <c r="F226" s="47"/>
      <c r="G226" s="65" t="str">
        <f t="shared" si="14"/>
        <v/>
      </c>
    </row>
    <row r="227" spans="1:7" ht="14.25" customHeight="1">
      <c r="A227" s="62" t="str">
        <f t="shared" si="13"/>
        <v/>
      </c>
      <c r="B227" s="4"/>
      <c r="C227" s="48" t="str">
        <f t="shared" si="15"/>
        <v/>
      </c>
      <c r="D227" s="47" t="str">
        <f t="shared" si="16"/>
        <v/>
      </c>
      <c r="E227" s="59"/>
      <c r="F227" s="47"/>
      <c r="G227" s="65" t="str">
        <f t="shared" si="14"/>
        <v/>
      </c>
    </row>
    <row r="228" spans="1:7" ht="14.25" customHeight="1">
      <c r="A228" s="62" t="str">
        <f t="shared" si="13"/>
        <v/>
      </c>
      <c r="B228" s="4"/>
      <c r="C228" s="48" t="str">
        <f t="shared" si="15"/>
        <v/>
      </c>
      <c r="D228" s="47" t="str">
        <f t="shared" si="16"/>
        <v/>
      </c>
      <c r="E228" s="59"/>
      <c r="F228" s="47"/>
      <c r="G228" s="65" t="str">
        <f t="shared" si="14"/>
        <v/>
      </c>
    </row>
    <row r="229" spans="1:7" ht="14.25" customHeight="1">
      <c r="A229" s="62" t="str">
        <f t="shared" si="13"/>
        <v/>
      </c>
      <c r="B229" s="4"/>
      <c r="C229" s="48" t="str">
        <f t="shared" si="15"/>
        <v/>
      </c>
      <c r="D229" s="47" t="str">
        <f t="shared" si="16"/>
        <v/>
      </c>
      <c r="E229" s="59"/>
      <c r="F229" s="47"/>
      <c r="G229" s="65" t="str">
        <f t="shared" si="14"/>
        <v/>
      </c>
    </row>
    <row r="230" spans="1:7" ht="14.25" customHeight="1">
      <c r="A230" s="62" t="str">
        <f t="shared" si="13"/>
        <v/>
      </c>
      <c r="B230" s="4"/>
      <c r="C230" s="48" t="str">
        <f t="shared" si="15"/>
        <v/>
      </c>
      <c r="D230" s="47" t="str">
        <f t="shared" si="16"/>
        <v/>
      </c>
      <c r="E230" s="59"/>
      <c r="F230" s="47"/>
      <c r="G230" s="65" t="str">
        <f t="shared" si="14"/>
        <v/>
      </c>
    </row>
    <row r="231" spans="1:7" ht="14.25" customHeight="1">
      <c r="A231" s="62" t="str">
        <f t="shared" si="13"/>
        <v/>
      </c>
      <c r="B231" s="4"/>
      <c r="C231" s="48" t="str">
        <f t="shared" si="15"/>
        <v/>
      </c>
      <c r="D231" s="47" t="str">
        <f t="shared" si="16"/>
        <v/>
      </c>
      <c r="E231" s="59"/>
      <c r="F231" s="47"/>
      <c r="G231" s="65" t="str">
        <f t="shared" si="14"/>
        <v/>
      </c>
    </row>
    <row r="232" spans="1:7" ht="14.25" customHeight="1">
      <c r="A232" s="62" t="str">
        <f t="shared" si="13"/>
        <v/>
      </c>
      <c r="B232" s="4"/>
      <c r="C232" s="48" t="str">
        <f t="shared" si="15"/>
        <v/>
      </c>
      <c r="D232" s="47" t="str">
        <f t="shared" si="16"/>
        <v/>
      </c>
      <c r="E232" s="59"/>
      <c r="F232" s="47"/>
      <c r="G232" s="65" t="str">
        <f t="shared" si="14"/>
        <v/>
      </c>
    </row>
    <row r="233" spans="1:7" ht="14.25" customHeight="1">
      <c r="A233" s="62" t="str">
        <f t="shared" si="13"/>
        <v/>
      </c>
      <c r="B233" s="4"/>
      <c r="C233" s="48" t="str">
        <f t="shared" si="15"/>
        <v/>
      </c>
      <c r="D233" s="47" t="str">
        <f t="shared" si="16"/>
        <v/>
      </c>
      <c r="E233" s="59"/>
      <c r="F233" s="47"/>
      <c r="G233" s="65" t="str">
        <f t="shared" si="14"/>
        <v/>
      </c>
    </row>
    <row r="234" spans="1:7" ht="14.25" customHeight="1">
      <c r="A234" s="62" t="str">
        <f t="shared" si="13"/>
        <v/>
      </c>
      <c r="B234" s="4"/>
      <c r="C234" s="48" t="str">
        <f t="shared" si="15"/>
        <v/>
      </c>
      <c r="D234" s="47" t="str">
        <f t="shared" si="16"/>
        <v/>
      </c>
      <c r="E234" s="59"/>
      <c r="F234" s="47"/>
      <c r="G234" s="65" t="str">
        <f t="shared" si="14"/>
        <v/>
      </c>
    </row>
    <row r="235" spans="1:7" ht="14.25" customHeight="1">
      <c r="A235" s="62" t="str">
        <f t="shared" si="13"/>
        <v/>
      </c>
      <c r="B235" s="4"/>
      <c r="C235" s="48" t="str">
        <f t="shared" si="15"/>
        <v/>
      </c>
      <c r="D235" s="47" t="str">
        <f t="shared" si="16"/>
        <v/>
      </c>
      <c r="E235" s="59"/>
      <c r="F235" s="47"/>
      <c r="G235" s="65" t="str">
        <f t="shared" si="14"/>
        <v/>
      </c>
    </row>
    <row r="236" spans="1:7" ht="14.25" customHeight="1">
      <c r="A236" s="62" t="str">
        <f t="shared" si="13"/>
        <v/>
      </c>
      <c r="B236" s="4"/>
      <c r="C236" s="48" t="str">
        <f t="shared" si="15"/>
        <v/>
      </c>
      <c r="D236" s="47" t="str">
        <f t="shared" si="16"/>
        <v/>
      </c>
      <c r="E236" s="59"/>
      <c r="F236" s="47"/>
      <c r="G236" s="65" t="str">
        <f t="shared" si="14"/>
        <v/>
      </c>
    </row>
    <row r="237" spans="1:7" ht="14.25" customHeight="1">
      <c r="A237" s="62" t="str">
        <f t="shared" si="13"/>
        <v/>
      </c>
      <c r="B237" s="4"/>
      <c r="C237" s="48" t="str">
        <f t="shared" si="15"/>
        <v/>
      </c>
      <c r="D237" s="47" t="str">
        <f t="shared" si="16"/>
        <v/>
      </c>
      <c r="E237" s="59"/>
      <c r="F237" s="47"/>
      <c r="G237" s="65" t="str">
        <f t="shared" si="14"/>
        <v/>
      </c>
    </row>
    <row r="238" spans="1:7" ht="14.25" customHeight="1">
      <c r="A238" s="62" t="str">
        <f t="shared" si="13"/>
        <v/>
      </c>
      <c r="B238" s="4"/>
      <c r="C238" s="48" t="str">
        <f t="shared" si="15"/>
        <v/>
      </c>
      <c r="D238" s="47" t="str">
        <f t="shared" si="16"/>
        <v/>
      </c>
      <c r="E238" s="59"/>
      <c r="F238" s="47"/>
      <c r="G238" s="65" t="str">
        <f t="shared" si="14"/>
        <v/>
      </c>
    </row>
    <row r="239" spans="1:7" ht="14.25" customHeight="1">
      <c r="A239" s="62" t="str">
        <f t="shared" si="13"/>
        <v/>
      </c>
      <c r="B239" s="4"/>
      <c r="C239" s="48" t="str">
        <f t="shared" si="15"/>
        <v/>
      </c>
      <c r="D239" s="47" t="str">
        <f t="shared" si="16"/>
        <v/>
      </c>
      <c r="E239" s="59"/>
      <c r="F239" s="47"/>
      <c r="G239" s="65" t="str">
        <f t="shared" si="14"/>
        <v/>
      </c>
    </row>
    <row r="240" spans="1:7" ht="14.25" customHeight="1">
      <c r="A240" s="62" t="str">
        <f t="shared" si="13"/>
        <v/>
      </c>
      <c r="B240" s="4"/>
      <c r="C240" s="48" t="str">
        <f t="shared" si="15"/>
        <v/>
      </c>
      <c r="D240" s="47" t="str">
        <f t="shared" si="16"/>
        <v/>
      </c>
      <c r="E240" s="59"/>
      <c r="F240" s="47"/>
      <c r="G240" s="65" t="str">
        <f t="shared" si="14"/>
        <v/>
      </c>
    </row>
    <row r="241" spans="1:7" ht="14.25" customHeight="1">
      <c r="A241" s="62" t="str">
        <f t="shared" si="13"/>
        <v/>
      </c>
      <c r="B241" s="4"/>
      <c r="C241" s="48" t="str">
        <f t="shared" si="15"/>
        <v/>
      </c>
      <c r="D241" s="47" t="str">
        <f t="shared" si="16"/>
        <v/>
      </c>
      <c r="E241" s="59"/>
      <c r="F241" s="47"/>
      <c r="G241" s="65" t="str">
        <f t="shared" si="14"/>
        <v/>
      </c>
    </row>
    <row r="242" spans="1:7" ht="14.25" customHeight="1">
      <c r="A242" s="62" t="str">
        <f t="shared" si="13"/>
        <v/>
      </c>
      <c r="B242" s="4"/>
      <c r="C242" s="48" t="str">
        <f t="shared" si="15"/>
        <v/>
      </c>
      <c r="D242" s="47" t="str">
        <f t="shared" si="16"/>
        <v/>
      </c>
      <c r="E242" s="59"/>
      <c r="F242" s="47"/>
      <c r="G242" s="65" t="str">
        <f t="shared" si="14"/>
        <v/>
      </c>
    </row>
    <row r="243" spans="1:7" ht="14.25" customHeight="1">
      <c r="A243" s="62" t="str">
        <f t="shared" si="13"/>
        <v/>
      </c>
      <c r="B243" s="4"/>
      <c r="C243" s="48" t="str">
        <f t="shared" si="15"/>
        <v/>
      </c>
      <c r="D243" s="47" t="str">
        <f t="shared" si="16"/>
        <v/>
      </c>
      <c r="E243" s="59"/>
      <c r="F243" s="47"/>
      <c r="G243" s="65" t="str">
        <f t="shared" si="14"/>
        <v/>
      </c>
    </row>
    <row r="244" spans="1:7" ht="14.25" customHeight="1">
      <c r="A244" s="62" t="str">
        <f t="shared" si="13"/>
        <v/>
      </c>
      <c r="B244" s="4"/>
      <c r="C244" s="48" t="str">
        <f t="shared" si="15"/>
        <v/>
      </c>
      <c r="D244" s="47" t="str">
        <f t="shared" si="16"/>
        <v/>
      </c>
      <c r="E244" s="59"/>
      <c r="F244" s="47"/>
      <c r="G244" s="65" t="str">
        <f t="shared" si="14"/>
        <v/>
      </c>
    </row>
    <row r="245" spans="1:7" ht="14.25" customHeight="1">
      <c r="A245" s="62" t="str">
        <f t="shared" si="13"/>
        <v/>
      </c>
      <c r="B245" s="4"/>
      <c r="C245" s="48" t="str">
        <f t="shared" si="15"/>
        <v/>
      </c>
      <c r="D245" s="47" t="str">
        <f t="shared" si="16"/>
        <v/>
      </c>
      <c r="E245" s="59"/>
      <c r="F245" s="47"/>
      <c r="G245" s="65" t="str">
        <f t="shared" si="14"/>
        <v/>
      </c>
    </row>
    <row r="246" spans="1:7" ht="14.25" customHeight="1">
      <c r="A246" s="62" t="str">
        <f t="shared" si="13"/>
        <v/>
      </c>
      <c r="B246" s="4"/>
      <c r="C246" s="48" t="str">
        <f t="shared" si="15"/>
        <v/>
      </c>
      <c r="D246" s="47" t="str">
        <f t="shared" si="16"/>
        <v/>
      </c>
      <c r="E246" s="59"/>
      <c r="F246" s="47"/>
      <c r="G246" s="65" t="str">
        <f t="shared" si="14"/>
        <v/>
      </c>
    </row>
    <row r="247" spans="1:7" ht="14.25" customHeight="1">
      <c r="A247" s="62" t="str">
        <f t="shared" si="13"/>
        <v/>
      </c>
      <c r="B247" s="4"/>
      <c r="C247" s="48" t="str">
        <f t="shared" si="15"/>
        <v/>
      </c>
      <c r="D247" s="47" t="str">
        <f t="shared" si="16"/>
        <v/>
      </c>
      <c r="E247" s="59"/>
      <c r="F247" s="47"/>
      <c r="G247" s="65" t="str">
        <f t="shared" si="14"/>
        <v/>
      </c>
    </row>
    <row r="248" spans="1:7" ht="14.25" customHeight="1">
      <c r="A248" s="62" t="str">
        <f t="shared" si="13"/>
        <v/>
      </c>
      <c r="B248" s="4"/>
      <c r="C248" s="48" t="str">
        <f t="shared" si="15"/>
        <v/>
      </c>
      <c r="D248" s="47" t="str">
        <f t="shared" si="16"/>
        <v/>
      </c>
      <c r="E248" s="59"/>
      <c r="F248" s="47"/>
      <c r="G248" s="65" t="str">
        <f t="shared" si="14"/>
        <v/>
      </c>
    </row>
    <row r="249" spans="1:7" ht="14.25" customHeight="1">
      <c r="A249" s="62" t="str">
        <f t="shared" si="13"/>
        <v/>
      </c>
      <c r="B249" s="4"/>
      <c r="C249" s="48" t="str">
        <f t="shared" si="15"/>
        <v/>
      </c>
      <c r="D249" s="47" t="str">
        <f t="shared" si="16"/>
        <v/>
      </c>
      <c r="E249" s="59"/>
      <c r="F249" s="47"/>
      <c r="G249" s="65" t="str">
        <f t="shared" si="14"/>
        <v/>
      </c>
    </row>
    <row r="250" spans="1:7" ht="14.25" customHeight="1">
      <c r="A250" s="62" t="str">
        <f t="shared" si="13"/>
        <v/>
      </c>
      <c r="B250" s="4"/>
      <c r="C250" s="48" t="str">
        <f t="shared" si="15"/>
        <v/>
      </c>
      <c r="D250" s="47" t="str">
        <f t="shared" si="16"/>
        <v/>
      </c>
      <c r="E250" s="59"/>
      <c r="F250" s="47"/>
      <c r="G250" s="65" t="str">
        <f t="shared" si="14"/>
        <v/>
      </c>
    </row>
    <row r="251" spans="1:7" ht="14.25" customHeight="1">
      <c r="A251" s="62" t="str">
        <f t="shared" si="13"/>
        <v/>
      </c>
      <c r="B251" s="4"/>
      <c r="C251" s="48" t="str">
        <f t="shared" si="15"/>
        <v/>
      </c>
      <c r="D251" s="47" t="str">
        <f t="shared" si="16"/>
        <v/>
      </c>
      <c r="E251" s="59"/>
      <c r="F251" s="47"/>
      <c r="G251" s="65" t="str">
        <f t="shared" si="14"/>
        <v/>
      </c>
    </row>
    <row r="252" spans="1:7" ht="14.25" customHeight="1">
      <c r="A252" s="62" t="str">
        <f t="shared" si="13"/>
        <v/>
      </c>
      <c r="B252" s="4"/>
      <c r="C252" s="48" t="str">
        <f t="shared" si="15"/>
        <v/>
      </c>
      <c r="D252" s="47" t="str">
        <f t="shared" si="16"/>
        <v/>
      </c>
      <c r="E252" s="59"/>
      <c r="F252" s="47"/>
      <c r="G252" s="65" t="str">
        <f t="shared" si="14"/>
        <v/>
      </c>
    </row>
    <row r="253" spans="1:7" ht="14.25" customHeight="1">
      <c r="A253" s="62" t="str">
        <f t="shared" si="13"/>
        <v/>
      </c>
      <c r="B253" s="4"/>
      <c r="C253" s="48" t="str">
        <f t="shared" si="15"/>
        <v/>
      </c>
      <c r="D253" s="47" t="str">
        <f t="shared" si="16"/>
        <v/>
      </c>
      <c r="E253" s="59"/>
      <c r="F253" s="47"/>
      <c r="G253" s="65" t="str">
        <f t="shared" si="14"/>
        <v/>
      </c>
    </row>
    <row r="254" spans="1:7" ht="14.25" customHeight="1">
      <c r="A254" s="62" t="str">
        <f t="shared" si="13"/>
        <v/>
      </c>
      <c r="B254" s="4"/>
      <c r="C254" s="48" t="str">
        <f t="shared" si="15"/>
        <v/>
      </c>
      <c r="D254" s="47" t="str">
        <f t="shared" si="16"/>
        <v/>
      </c>
      <c r="E254" s="59"/>
      <c r="F254" s="47"/>
      <c r="G254" s="65" t="str">
        <f t="shared" si="14"/>
        <v/>
      </c>
    </row>
    <row r="255" spans="1:7" ht="14.25" customHeight="1">
      <c r="A255" s="62" t="str">
        <f t="shared" si="13"/>
        <v/>
      </c>
      <c r="B255" s="4"/>
      <c r="C255" s="48" t="str">
        <f t="shared" si="15"/>
        <v/>
      </c>
      <c r="D255" s="47" t="str">
        <f t="shared" si="16"/>
        <v/>
      </c>
      <c r="E255" s="59"/>
      <c r="F255" s="47"/>
      <c r="G255" s="65" t="str">
        <f t="shared" si="14"/>
        <v/>
      </c>
    </row>
    <row r="256" spans="1:7" ht="14.25" customHeight="1">
      <c r="A256" s="62" t="str">
        <f t="shared" si="13"/>
        <v/>
      </c>
      <c r="B256" s="4"/>
      <c r="C256" s="48" t="str">
        <f t="shared" si="15"/>
        <v/>
      </c>
      <c r="D256" s="47" t="str">
        <f t="shared" si="16"/>
        <v/>
      </c>
      <c r="E256" s="59"/>
      <c r="F256" s="47"/>
      <c r="G256" s="65" t="str">
        <f t="shared" si="14"/>
        <v/>
      </c>
    </row>
    <row r="257" spans="1:7" ht="14.25" customHeight="1">
      <c r="A257" s="62" t="str">
        <f t="shared" si="13"/>
        <v/>
      </c>
      <c r="B257" s="4"/>
      <c r="C257" s="48" t="str">
        <f t="shared" si="15"/>
        <v/>
      </c>
      <c r="D257" s="47" t="str">
        <f t="shared" si="16"/>
        <v/>
      </c>
      <c r="E257" s="59"/>
      <c r="F257" s="47"/>
      <c r="G257" s="65" t="str">
        <f t="shared" si="14"/>
        <v/>
      </c>
    </row>
    <row r="258" spans="1:7" ht="14.25" customHeight="1">
      <c r="A258" s="62" t="str">
        <f t="shared" si="13"/>
        <v/>
      </c>
      <c r="B258" s="4"/>
      <c r="C258" s="48" t="str">
        <f t="shared" si="15"/>
        <v/>
      </c>
      <c r="D258" s="47" t="str">
        <f t="shared" si="16"/>
        <v/>
      </c>
      <c r="E258" s="59"/>
      <c r="F258" s="47"/>
      <c r="G258" s="65" t="str">
        <f t="shared" si="14"/>
        <v/>
      </c>
    </row>
    <row r="259" spans="1:7" ht="14.25" customHeight="1">
      <c r="A259" s="62" t="str">
        <f t="shared" si="13"/>
        <v/>
      </c>
      <c r="B259" s="4"/>
      <c r="C259" s="48" t="str">
        <f t="shared" si="15"/>
        <v/>
      </c>
      <c r="D259" s="47" t="str">
        <f t="shared" si="16"/>
        <v/>
      </c>
      <c r="E259" s="59"/>
      <c r="F259" s="47"/>
      <c r="G259" s="65" t="str">
        <f t="shared" si="14"/>
        <v/>
      </c>
    </row>
    <row r="260" spans="1:7" ht="14.25" customHeight="1">
      <c r="A260" s="62" t="str">
        <f t="shared" si="13"/>
        <v/>
      </c>
      <c r="B260" s="4"/>
      <c r="C260" s="48" t="str">
        <f t="shared" si="15"/>
        <v/>
      </c>
      <c r="D260" s="47" t="str">
        <f t="shared" si="16"/>
        <v/>
      </c>
      <c r="E260" s="59"/>
      <c r="F260" s="47"/>
      <c r="G260" s="65" t="str">
        <f t="shared" si="14"/>
        <v/>
      </c>
    </row>
    <row r="261" spans="1:7" ht="14.25" customHeight="1">
      <c r="A261" s="62" t="str">
        <f t="shared" ref="A261:A312" si="17">IF(B261="","",IF(A260=999,1,A260+1))</f>
        <v/>
      </c>
      <c r="B261" s="4"/>
      <c r="C261" s="48" t="str">
        <f t="shared" si="15"/>
        <v/>
      </c>
      <c r="D261" s="47" t="str">
        <f t="shared" si="16"/>
        <v/>
      </c>
      <c r="E261" s="59"/>
      <c r="F261" s="47"/>
      <c r="G261" s="65" t="str">
        <f t="shared" ref="G261:G324" si="18">IF(AND(E261="",F261=""),"",IF(F261="",IF(D261="M",VLOOKUP(E261,J$2:L$21,2,TRUE),VLOOKUP(E261,J$2:L$21,3,TRUE)),IF(D261="M",VLOOKUP(F261,J$24:L$45,2,TRUE),VLOOKUP(F261,J$24:L$45,3,TRUE))))</f>
        <v/>
      </c>
    </row>
    <row r="262" spans="1:7" ht="14.25" customHeight="1">
      <c r="A262" s="62" t="str">
        <f t="shared" si="17"/>
        <v/>
      </c>
      <c r="B262" s="4"/>
      <c r="C262" s="48" t="str">
        <f t="shared" ref="C262:C325" si="19">IF(B262="","",IF(C261="","",C261))</f>
        <v/>
      </c>
      <c r="D262" s="47" t="str">
        <f t="shared" ref="D262:D325" si="20">IF(B262="","",IF(D261="","",D261))</f>
        <v/>
      </c>
      <c r="E262" s="59"/>
      <c r="F262" s="47"/>
      <c r="G262" s="65" t="str">
        <f t="shared" si="18"/>
        <v/>
      </c>
    </row>
    <row r="263" spans="1:7" ht="14.25" customHeight="1">
      <c r="A263" s="62" t="str">
        <f t="shared" si="17"/>
        <v/>
      </c>
      <c r="B263" s="4"/>
      <c r="C263" s="48" t="str">
        <f t="shared" si="19"/>
        <v/>
      </c>
      <c r="D263" s="47" t="str">
        <f t="shared" si="20"/>
        <v/>
      </c>
      <c r="E263" s="59"/>
      <c r="F263" s="47"/>
      <c r="G263" s="65" t="str">
        <f t="shared" si="18"/>
        <v/>
      </c>
    </row>
    <row r="264" spans="1:7" ht="14.25" customHeight="1">
      <c r="A264" s="62" t="str">
        <f t="shared" si="17"/>
        <v/>
      </c>
      <c r="B264" s="4"/>
      <c r="C264" s="48" t="str">
        <f t="shared" si="19"/>
        <v/>
      </c>
      <c r="D264" s="47" t="str">
        <f t="shared" si="20"/>
        <v/>
      </c>
      <c r="E264" s="59"/>
      <c r="F264" s="47"/>
      <c r="G264" s="65" t="str">
        <f t="shared" si="18"/>
        <v/>
      </c>
    </row>
    <row r="265" spans="1:7" ht="14.25" customHeight="1">
      <c r="A265" s="62" t="str">
        <f t="shared" si="17"/>
        <v/>
      </c>
      <c r="B265" s="4"/>
      <c r="C265" s="48" t="str">
        <f t="shared" si="19"/>
        <v/>
      </c>
      <c r="D265" s="47" t="str">
        <f t="shared" si="20"/>
        <v/>
      </c>
      <c r="E265" s="59"/>
      <c r="F265" s="47"/>
      <c r="G265" s="65" t="str">
        <f t="shared" si="18"/>
        <v/>
      </c>
    </row>
    <row r="266" spans="1:7" ht="14.25" customHeight="1">
      <c r="A266" s="62" t="str">
        <f t="shared" si="17"/>
        <v/>
      </c>
      <c r="B266" s="4"/>
      <c r="C266" s="48" t="str">
        <f t="shared" si="19"/>
        <v/>
      </c>
      <c r="D266" s="47" t="str">
        <f t="shared" si="20"/>
        <v/>
      </c>
      <c r="E266" s="59"/>
      <c r="F266" s="47"/>
      <c r="G266" s="65" t="str">
        <f t="shared" si="18"/>
        <v/>
      </c>
    </row>
    <row r="267" spans="1:7" ht="14.25" customHeight="1">
      <c r="A267" s="62" t="str">
        <f t="shared" si="17"/>
        <v/>
      </c>
      <c r="B267" s="4"/>
      <c r="C267" s="48" t="str">
        <f t="shared" si="19"/>
        <v/>
      </c>
      <c r="D267" s="47" t="str">
        <f t="shared" si="20"/>
        <v/>
      </c>
      <c r="E267" s="59"/>
      <c r="F267" s="47"/>
      <c r="G267" s="65" t="str">
        <f t="shared" si="18"/>
        <v/>
      </c>
    </row>
    <row r="268" spans="1:7" ht="14.25" customHeight="1">
      <c r="A268" s="62" t="str">
        <f t="shared" si="17"/>
        <v/>
      </c>
      <c r="B268" s="4"/>
      <c r="C268" s="48" t="str">
        <f t="shared" si="19"/>
        <v/>
      </c>
      <c r="D268" s="47" t="str">
        <f t="shared" si="20"/>
        <v/>
      </c>
      <c r="E268" s="59"/>
      <c r="F268" s="47"/>
      <c r="G268" s="65" t="str">
        <f t="shared" si="18"/>
        <v/>
      </c>
    </row>
    <row r="269" spans="1:7" ht="14.25" customHeight="1">
      <c r="A269" s="62" t="str">
        <f t="shared" si="17"/>
        <v/>
      </c>
      <c r="B269" s="4"/>
      <c r="C269" s="48" t="str">
        <f t="shared" si="19"/>
        <v/>
      </c>
      <c r="D269" s="47" t="str">
        <f t="shared" si="20"/>
        <v/>
      </c>
      <c r="E269" s="59"/>
      <c r="F269" s="47"/>
      <c r="G269" s="65" t="str">
        <f t="shared" si="18"/>
        <v/>
      </c>
    </row>
    <row r="270" spans="1:7" ht="14.25" customHeight="1">
      <c r="A270" s="62" t="str">
        <f t="shared" si="17"/>
        <v/>
      </c>
      <c r="B270" s="4"/>
      <c r="C270" s="48" t="str">
        <f t="shared" si="19"/>
        <v/>
      </c>
      <c r="D270" s="47" t="str">
        <f t="shared" si="20"/>
        <v/>
      </c>
      <c r="E270" s="59"/>
      <c r="F270" s="47"/>
      <c r="G270" s="65" t="str">
        <f t="shared" si="18"/>
        <v/>
      </c>
    </row>
    <row r="271" spans="1:7" ht="14.25" customHeight="1">
      <c r="A271" s="62" t="str">
        <f t="shared" si="17"/>
        <v/>
      </c>
      <c r="B271" s="4"/>
      <c r="C271" s="48" t="str">
        <f t="shared" si="19"/>
        <v/>
      </c>
      <c r="D271" s="47" t="str">
        <f t="shared" si="20"/>
        <v/>
      </c>
      <c r="E271" s="59"/>
      <c r="F271" s="47"/>
      <c r="G271" s="65" t="str">
        <f t="shared" si="18"/>
        <v/>
      </c>
    </row>
    <row r="272" spans="1:7" ht="14.25" customHeight="1">
      <c r="A272" s="62" t="str">
        <f t="shared" si="17"/>
        <v/>
      </c>
      <c r="B272" s="4"/>
      <c r="C272" s="48" t="str">
        <f t="shared" si="19"/>
        <v/>
      </c>
      <c r="D272" s="47" t="str">
        <f t="shared" si="20"/>
        <v/>
      </c>
      <c r="E272" s="59"/>
      <c r="F272" s="47"/>
      <c r="G272" s="65" t="str">
        <f t="shared" si="18"/>
        <v/>
      </c>
    </row>
    <row r="273" spans="1:7" ht="14.25" customHeight="1">
      <c r="A273" s="62" t="str">
        <f t="shared" si="17"/>
        <v/>
      </c>
      <c r="B273" s="4"/>
      <c r="C273" s="48" t="str">
        <f t="shared" si="19"/>
        <v/>
      </c>
      <c r="D273" s="47" t="str">
        <f t="shared" si="20"/>
        <v/>
      </c>
      <c r="E273" s="59"/>
      <c r="F273" s="47"/>
      <c r="G273" s="65" t="str">
        <f t="shared" si="18"/>
        <v/>
      </c>
    </row>
    <row r="274" spans="1:7" ht="14.25" customHeight="1">
      <c r="A274" s="62" t="str">
        <f t="shared" si="17"/>
        <v/>
      </c>
      <c r="B274" s="4"/>
      <c r="C274" s="48" t="str">
        <f t="shared" si="19"/>
        <v/>
      </c>
      <c r="D274" s="47" t="str">
        <f t="shared" si="20"/>
        <v/>
      </c>
      <c r="E274" s="59"/>
      <c r="F274" s="47"/>
      <c r="G274" s="65" t="str">
        <f t="shared" si="18"/>
        <v/>
      </c>
    </row>
    <row r="275" spans="1:7" ht="14.25" customHeight="1">
      <c r="A275" s="62" t="str">
        <f t="shared" si="17"/>
        <v/>
      </c>
      <c r="B275" s="4"/>
      <c r="C275" s="48" t="str">
        <f t="shared" si="19"/>
        <v/>
      </c>
      <c r="D275" s="47" t="str">
        <f t="shared" si="20"/>
        <v/>
      </c>
      <c r="E275" s="59"/>
      <c r="F275" s="47"/>
      <c r="G275" s="65" t="str">
        <f t="shared" si="18"/>
        <v/>
      </c>
    </row>
    <row r="276" spans="1:7" ht="14.25" customHeight="1">
      <c r="A276" s="62" t="str">
        <f t="shared" si="17"/>
        <v/>
      </c>
      <c r="B276" s="4"/>
      <c r="C276" s="48" t="str">
        <f t="shared" si="19"/>
        <v/>
      </c>
      <c r="D276" s="47" t="str">
        <f t="shared" si="20"/>
        <v/>
      </c>
      <c r="E276" s="59"/>
      <c r="F276" s="47"/>
      <c r="G276" s="65" t="str">
        <f t="shared" si="18"/>
        <v/>
      </c>
    </row>
    <row r="277" spans="1:7" ht="14.25" customHeight="1">
      <c r="A277" s="62" t="str">
        <f t="shared" si="17"/>
        <v/>
      </c>
      <c r="B277" s="4"/>
      <c r="C277" s="48" t="str">
        <f t="shared" si="19"/>
        <v/>
      </c>
      <c r="D277" s="47" t="str">
        <f t="shared" si="20"/>
        <v/>
      </c>
      <c r="E277" s="59"/>
      <c r="F277" s="47"/>
      <c r="G277" s="65" t="str">
        <f t="shared" si="18"/>
        <v/>
      </c>
    </row>
    <row r="278" spans="1:7" ht="14.25" customHeight="1">
      <c r="A278" s="62" t="str">
        <f t="shared" si="17"/>
        <v/>
      </c>
      <c r="B278" s="4"/>
      <c r="C278" s="48" t="str">
        <f t="shared" si="19"/>
        <v/>
      </c>
      <c r="D278" s="47" t="str">
        <f t="shared" si="20"/>
        <v/>
      </c>
      <c r="E278" s="59"/>
      <c r="F278" s="47"/>
      <c r="G278" s="65" t="str">
        <f t="shared" si="18"/>
        <v/>
      </c>
    </row>
    <row r="279" spans="1:7" ht="14.25" customHeight="1">
      <c r="A279" s="62" t="str">
        <f t="shared" si="17"/>
        <v/>
      </c>
      <c r="B279" s="4"/>
      <c r="C279" s="48" t="str">
        <f t="shared" si="19"/>
        <v/>
      </c>
      <c r="D279" s="47" t="str">
        <f t="shared" si="20"/>
        <v/>
      </c>
      <c r="E279" s="59"/>
      <c r="F279" s="47"/>
      <c r="G279" s="65" t="str">
        <f t="shared" si="18"/>
        <v/>
      </c>
    </row>
    <row r="280" spans="1:7" ht="14.25" customHeight="1">
      <c r="A280" s="62" t="str">
        <f t="shared" si="17"/>
        <v/>
      </c>
      <c r="B280" s="4"/>
      <c r="C280" s="48" t="str">
        <f t="shared" si="19"/>
        <v/>
      </c>
      <c r="D280" s="47" t="str">
        <f t="shared" si="20"/>
        <v/>
      </c>
      <c r="E280" s="59"/>
      <c r="F280" s="47"/>
      <c r="G280" s="65" t="str">
        <f t="shared" si="18"/>
        <v/>
      </c>
    </row>
    <row r="281" spans="1:7" ht="14.25" customHeight="1">
      <c r="A281" s="62" t="str">
        <f t="shared" si="17"/>
        <v/>
      </c>
      <c r="B281" s="4"/>
      <c r="C281" s="48" t="str">
        <f t="shared" si="19"/>
        <v/>
      </c>
      <c r="D281" s="47" t="str">
        <f t="shared" si="20"/>
        <v/>
      </c>
      <c r="E281" s="59"/>
      <c r="F281" s="47"/>
      <c r="G281" s="65" t="str">
        <f t="shared" si="18"/>
        <v/>
      </c>
    </row>
    <row r="282" spans="1:7" ht="14.25" customHeight="1">
      <c r="A282" s="62" t="str">
        <f t="shared" si="17"/>
        <v/>
      </c>
      <c r="B282" s="4"/>
      <c r="C282" s="48" t="str">
        <f t="shared" si="19"/>
        <v/>
      </c>
      <c r="D282" s="47" t="str">
        <f t="shared" si="20"/>
        <v/>
      </c>
      <c r="E282" s="59"/>
      <c r="F282" s="47"/>
      <c r="G282" s="65" t="str">
        <f t="shared" si="18"/>
        <v/>
      </c>
    </row>
    <row r="283" spans="1:7" ht="14.25" customHeight="1">
      <c r="A283" s="62" t="str">
        <f t="shared" si="17"/>
        <v/>
      </c>
      <c r="B283" s="4"/>
      <c r="C283" s="48" t="str">
        <f t="shared" si="19"/>
        <v/>
      </c>
      <c r="D283" s="47" t="str">
        <f t="shared" si="20"/>
        <v/>
      </c>
      <c r="E283" s="59"/>
      <c r="F283" s="47"/>
      <c r="G283" s="65" t="str">
        <f t="shared" si="18"/>
        <v/>
      </c>
    </row>
    <row r="284" spans="1:7" ht="14.25" customHeight="1">
      <c r="A284" s="62" t="str">
        <f t="shared" si="17"/>
        <v/>
      </c>
      <c r="B284" s="4"/>
      <c r="C284" s="48" t="str">
        <f t="shared" si="19"/>
        <v/>
      </c>
      <c r="D284" s="47" t="str">
        <f t="shared" si="20"/>
        <v/>
      </c>
      <c r="E284" s="59"/>
      <c r="F284" s="47"/>
      <c r="G284" s="65" t="str">
        <f t="shared" si="18"/>
        <v/>
      </c>
    </row>
    <row r="285" spans="1:7" ht="14.25" customHeight="1">
      <c r="A285" s="62" t="str">
        <f t="shared" si="17"/>
        <v/>
      </c>
      <c r="B285" s="4"/>
      <c r="C285" s="48" t="str">
        <f t="shared" si="19"/>
        <v/>
      </c>
      <c r="D285" s="47" t="str">
        <f t="shared" si="20"/>
        <v/>
      </c>
      <c r="E285" s="59"/>
      <c r="F285" s="47"/>
      <c r="G285" s="65" t="str">
        <f t="shared" si="18"/>
        <v/>
      </c>
    </row>
    <row r="286" spans="1:7" ht="14.25" customHeight="1">
      <c r="A286" s="62" t="str">
        <f t="shared" si="17"/>
        <v/>
      </c>
      <c r="B286" s="4"/>
      <c r="C286" s="48" t="str">
        <f t="shared" si="19"/>
        <v/>
      </c>
      <c r="D286" s="47" t="str">
        <f t="shared" si="20"/>
        <v/>
      </c>
      <c r="E286" s="59"/>
      <c r="F286" s="47"/>
      <c r="G286" s="65" t="str">
        <f t="shared" si="18"/>
        <v/>
      </c>
    </row>
    <row r="287" spans="1:7" ht="14.25" customHeight="1">
      <c r="A287" s="62" t="str">
        <f t="shared" si="17"/>
        <v/>
      </c>
      <c r="B287" s="4"/>
      <c r="C287" s="48" t="str">
        <f t="shared" si="19"/>
        <v/>
      </c>
      <c r="D287" s="47" t="str">
        <f t="shared" si="20"/>
        <v/>
      </c>
      <c r="E287" s="59"/>
      <c r="F287" s="47"/>
      <c r="G287" s="65" t="str">
        <f t="shared" si="18"/>
        <v/>
      </c>
    </row>
    <row r="288" spans="1:7" ht="14.25" customHeight="1">
      <c r="A288" s="62" t="str">
        <f t="shared" si="17"/>
        <v/>
      </c>
      <c r="B288" s="4"/>
      <c r="C288" s="48" t="str">
        <f t="shared" si="19"/>
        <v/>
      </c>
      <c r="D288" s="47" t="str">
        <f t="shared" si="20"/>
        <v/>
      </c>
      <c r="E288" s="59"/>
      <c r="F288" s="47"/>
      <c r="G288" s="65" t="str">
        <f t="shared" si="18"/>
        <v/>
      </c>
    </row>
    <row r="289" spans="1:7" ht="14.25" customHeight="1">
      <c r="A289" s="62" t="str">
        <f t="shared" si="17"/>
        <v/>
      </c>
      <c r="B289" s="4"/>
      <c r="C289" s="48" t="str">
        <f t="shared" si="19"/>
        <v/>
      </c>
      <c r="D289" s="47" t="str">
        <f t="shared" si="20"/>
        <v/>
      </c>
      <c r="E289" s="59"/>
      <c r="F289" s="47"/>
      <c r="G289" s="65" t="str">
        <f t="shared" si="18"/>
        <v/>
      </c>
    </row>
    <row r="290" spans="1:7" ht="14.25" customHeight="1">
      <c r="A290" s="62" t="str">
        <f t="shared" si="17"/>
        <v/>
      </c>
      <c r="B290" s="4"/>
      <c r="C290" s="48" t="str">
        <f t="shared" si="19"/>
        <v/>
      </c>
      <c r="D290" s="47" t="str">
        <f t="shared" si="20"/>
        <v/>
      </c>
      <c r="E290" s="59"/>
      <c r="F290" s="47"/>
      <c r="G290" s="65" t="str">
        <f t="shared" si="18"/>
        <v/>
      </c>
    </row>
    <row r="291" spans="1:7" ht="14.25" customHeight="1">
      <c r="A291" s="62" t="str">
        <f t="shared" si="17"/>
        <v/>
      </c>
      <c r="B291" s="4"/>
      <c r="C291" s="48" t="str">
        <f t="shared" si="19"/>
        <v/>
      </c>
      <c r="D291" s="47" t="str">
        <f t="shared" si="20"/>
        <v/>
      </c>
      <c r="E291" s="59"/>
      <c r="F291" s="47"/>
      <c r="G291" s="65" t="str">
        <f t="shared" si="18"/>
        <v/>
      </c>
    </row>
    <row r="292" spans="1:7" ht="14.25" customHeight="1">
      <c r="A292" s="62" t="str">
        <f t="shared" si="17"/>
        <v/>
      </c>
      <c r="B292" s="4"/>
      <c r="C292" s="48" t="str">
        <f t="shared" si="19"/>
        <v/>
      </c>
      <c r="D292" s="47" t="str">
        <f t="shared" si="20"/>
        <v/>
      </c>
      <c r="E292" s="59"/>
      <c r="F292" s="47"/>
      <c r="G292" s="65" t="str">
        <f t="shared" si="18"/>
        <v/>
      </c>
    </row>
    <row r="293" spans="1:7" ht="14.25" customHeight="1">
      <c r="A293" s="62" t="str">
        <f t="shared" si="17"/>
        <v/>
      </c>
      <c r="B293" s="4"/>
      <c r="C293" s="48" t="str">
        <f t="shared" si="19"/>
        <v/>
      </c>
      <c r="D293" s="47" t="str">
        <f t="shared" si="20"/>
        <v/>
      </c>
      <c r="E293" s="59"/>
      <c r="F293" s="47"/>
      <c r="G293" s="65" t="str">
        <f t="shared" si="18"/>
        <v/>
      </c>
    </row>
    <row r="294" spans="1:7" ht="14.25" customHeight="1">
      <c r="A294" s="62" t="str">
        <f t="shared" si="17"/>
        <v/>
      </c>
      <c r="B294" s="4"/>
      <c r="C294" s="48" t="str">
        <f t="shared" si="19"/>
        <v/>
      </c>
      <c r="D294" s="47" t="str">
        <f t="shared" si="20"/>
        <v/>
      </c>
      <c r="E294" s="59"/>
      <c r="F294" s="47"/>
      <c r="G294" s="65" t="str">
        <f t="shared" si="18"/>
        <v/>
      </c>
    </row>
    <row r="295" spans="1:7" ht="14.25" customHeight="1">
      <c r="A295" s="62" t="str">
        <f t="shared" si="17"/>
        <v/>
      </c>
      <c r="B295" s="4"/>
      <c r="C295" s="48" t="str">
        <f t="shared" si="19"/>
        <v/>
      </c>
      <c r="D295" s="47" t="str">
        <f t="shared" si="20"/>
        <v/>
      </c>
      <c r="E295" s="59"/>
      <c r="F295" s="47"/>
      <c r="G295" s="65" t="str">
        <f t="shared" si="18"/>
        <v/>
      </c>
    </row>
    <row r="296" spans="1:7" ht="14.25" customHeight="1">
      <c r="A296" s="62" t="str">
        <f t="shared" si="17"/>
        <v/>
      </c>
      <c r="B296" s="4"/>
      <c r="C296" s="48" t="str">
        <f t="shared" si="19"/>
        <v/>
      </c>
      <c r="D296" s="47" t="str">
        <f t="shared" si="20"/>
        <v/>
      </c>
      <c r="E296" s="59"/>
      <c r="F296" s="47"/>
      <c r="G296" s="65" t="str">
        <f t="shared" si="18"/>
        <v/>
      </c>
    </row>
    <row r="297" spans="1:7" ht="14.25" customHeight="1">
      <c r="A297" s="62" t="str">
        <f t="shared" si="17"/>
        <v/>
      </c>
      <c r="B297" s="4"/>
      <c r="C297" s="48" t="str">
        <f t="shared" si="19"/>
        <v/>
      </c>
      <c r="D297" s="47" t="str">
        <f t="shared" si="20"/>
        <v/>
      </c>
      <c r="E297" s="59"/>
      <c r="F297" s="47"/>
      <c r="G297" s="65" t="str">
        <f t="shared" si="18"/>
        <v/>
      </c>
    </row>
    <row r="298" spans="1:7" ht="14.25" customHeight="1">
      <c r="A298" s="62" t="str">
        <f t="shared" si="17"/>
        <v/>
      </c>
      <c r="B298" s="4"/>
      <c r="C298" s="48" t="str">
        <f t="shared" si="19"/>
        <v/>
      </c>
      <c r="D298" s="47" t="str">
        <f t="shared" si="20"/>
        <v/>
      </c>
      <c r="E298" s="59"/>
      <c r="F298" s="47"/>
      <c r="G298" s="65" t="str">
        <f t="shared" si="18"/>
        <v/>
      </c>
    </row>
    <row r="299" spans="1:7" ht="14.25" customHeight="1">
      <c r="A299" s="62" t="str">
        <f t="shared" si="17"/>
        <v/>
      </c>
      <c r="B299" s="4"/>
      <c r="C299" s="48" t="str">
        <f t="shared" si="19"/>
        <v/>
      </c>
      <c r="D299" s="47" t="str">
        <f t="shared" si="20"/>
        <v/>
      </c>
      <c r="E299" s="59"/>
      <c r="F299" s="47"/>
      <c r="G299" s="65" t="str">
        <f t="shared" si="18"/>
        <v/>
      </c>
    </row>
    <row r="300" spans="1:7" ht="14.25" customHeight="1">
      <c r="A300" s="62" t="str">
        <f t="shared" si="17"/>
        <v/>
      </c>
      <c r="B300" s="4"/>
      <c r="C300" s="48" t="str">
        <f t="shared" si="19"/>
        <v/>
      </c>
      <c r="D300" s="47" t="str">
        <f t="shared" si="20"/>
        <v/>
      </c>
      <c r="E300" s="59"/>
      <c r="F300" s="47"/>
      <c r="G300" s="65" t="str">
        <f t="shared" si="18"/>
        <v/>
      </c>
    </row>
    <row r="301" spans="1:7" ht="14.25" customHeight="1">
      <c r="A301" s="62" t="str">
        <f t="shared" si="17"/>
        <v/>
      </c>
      <c r="B301" s="4"/>
      <c r="C301" s="48" t="str">
        <f t="shared" si="19"/>
        <v/>
      </c>
      <c r="D301" s="47" t="str">
        <f t="shared" si="20"/>
        <v/>
      </c>
      <c r="E301" s="59"/>
      <c r="F301" s="47"/>
      <c r="G301" s="65" t="str">
        <f t="shared" si="18"/>
        <v/>
      </c>
    </row>
    <row r="302" spans="1:7" ht="14.25" customHeight="1">
      <c r="A302" s="62" t="str">
        <f t="shared" si="17"/>
        <v/>
      </c>
      <c r="B302" s="4"/>
      <c r="C302" s="48" t="str">
        <f t="shared" si="19"/>
        <v/>
      </c>
      <c r="D302" s="47" t="str">
        <f t="shared" si="20"/>
        <v/>
      </c>
      <c r="E302" s="59"/>
      <c r="F302" s="47"/>
      <c r="G302" s="65" t="str">
        <f t="shared" si="18"/>
        <v/>
      </c>
    </row>
    <row r="303" spans="1:7" ht="14.25" customHeight="1">
      <c r="A303" s="62" t="str">
        <f t="shared" si="17"/>
        <v/>
      </c>
      <c r="B303" s="4"/>
      <c r="C303" s="48" t="str">
        <f t="shared" si="19"/>
        <v/>
      </c>
      <c r="D303" s="47" t="str">
        <f t="shared" si="20"/>
        <v/>
      </c>
      <c r="E303" s="59"/>
      <c r="F303" s="47"/>
      <c r="G303" s="65" t="str">
        <f t="shared" si="18"/>
        <v/>
      </c>
    </row>
    <row r="304" spans="1:7" ht="14.25" customHeight="1">
      <c r="A304" s="62" t="str">
        <f t="shared" si="17"/>
        <v/>
      </c>
      <c r="B304" s="4"/>
      <c r="C304" s="48" t="str">
        <f t="shared" si="19"/>
        <v/>
      </c>
      <c r="D304" s="47" t="str">
        <f t="shared" si="20"/>
        <v/>
      </c>
      <c r="E304" s="59"/>
      <c r="F304" s="47"/>
      <c r="G304" s="65" t="str">
        <f t="shared" si="18"/>
        <v/>
      </c>
    </row>
    <row r="305" spans="1:7" ht="14.25" customHeight="1">
      <c r="A305" s="62" t="str">
        <f t="shared" si="17"/>
        <v/>
      </c>
      <c r="B305" s="4"/>
      <c r="C305" s="48" t="str">
        <f t="shared" si="19"/>
        <v/>
      </c>
      <c r="D305" s="47" t="str">
        <f t="shared" si="20"/>
        <v/>
      </c>
      <c r="E305" s="59"/>
      <c r="F305" s="47"/>
      <c r="G305" s="65" t="str">
        <f t="shared" si="18"/>
        <v/>
      </c>
    </row>
    <row r="306" spans="1:7" ht="14.25" customHeight="1">
      <c r="A306" s="62" t="str">
        <f t="shared" si="17"/>
        <v/>
      </c>
      <c r="B306" s="4"/>
      <c r="C306" s="48" t="str">
        <f t="shared" si="19"/>
        <v/>
      </c>
      <c r="D306" s="47" t="str">
        <f t="shared" si="20"/>
        <v/>
      </c>
      <c r="E306" s="59"/>
      <c r="F306" s="47"/>
      <c r="G306" s="65" t="str">
        <f t="shared" si="18"/>
        <v/>
      </c>
    </row>
    <row r="307" spans="1:7" ht="14.25" customHeight="1">
      <c r="A307" s="62" t="str">
        <f t="shared" si="17"/>
        <v/>
      </c>
      <c r="B307" s="4"/>
      <c r="C307" s="48" t="str">
        <f t="shared" si="19"/>
        <v/>
      </c>
      <c r="D307" s="47" t="str">
        <f t="shared" si="20"/>
        <v/>
      </c>
      <c r="E307" s="59"/>
      <c r="F307" s="47"/>
      <c r="G307" s="65" t="str">
        <f t="shared" si="18"/>
        <v/>
      </c>
    </row>
    <row r="308" spans="1:7" ht="14.25" customHeight="1">
      <c r="A308" s="62" t="str">
        <f t="shared" si="17"/>
        <v/>
      </c>
      <c r="B308" s="4"/>
      <c r="C308" s="48" t="str">
        <f t="shared" si="19"/>
        <v/>
      </c>
      <c r="D308" s="47" t="str">
        <f t="shared" si="20"/>
        <v/>
      </c>
      <c r="E308" s="59"/>
      <c r="F308" s="47"/>
      <c r="G308" s="65" t="str">
        <f t="shared" si="18"/>
        <v/>
      </c>
    </row>
    <row r="309" spans="1:7" ht="14.25" customHeight="1">
      <c r="A309" s="62" t="str">
        <f t="shared" si="17"/>
        <v/>
      </c>
      <c r="B309" s="4"/>
      <c r="C309" s="48" t="str">
        <f t="shared" si="19"/>
        <v/>
      </c>
      <c r="D309" s="47" t="str">
        <f t="shared" si="20"/>
        <v/>
      </c>
      <c r="E309" s="59"/>
      <c r="F309" s="47"/>
      <c r="G309" s="65" t="str">
        <f t="shared" si="18"/>
        <v/>
      </c>
    </row>
    <row r="310" spans="1:7" ht="14.25" customHeight="1">
      <c r="A310" s="62" t="str">
        <f t="shared" si="17"/>
        <v/>
      </c>
      <c r="B310" s="4"/>
      <c r="C310" s="48" t="str">
        <f t="shared" si="19"/>
        <v/>
      </c>
      <c r="D310" s="47" t="str">
        <f t="shared" si="20"/>
        <v/>
      </c>
      <c r="E310" s="59"/>
      <c r="F310" s="47"/>
      <c r="G310" s="65" t="str">
        <f t="shared" si="18"/>
        <v/>
      </c>
    </row>
    <row r="311" spans="1:7" ht="14.25" customHeight="1">
      <c r="A311" s="62" t="str">
        <f t="shared" si="17"/>
        <v/>
      </c>
      <c r="B311" s="4"/>
      <c r="C311" s="48" t="str">
        <f t="shared" si="19"/>
        <v/>
      </c>
      <c r="D311" s="47" t="str">
        <f t="shared" si="20"/>
        <v/>
      </c>
      <c r="E311" s="59"/>
      <c r="F311" s="47"/>
      <c r="G311" s="65" t="str">
        <f t="shared" si="18"/>
        <v/>
      </c>
    </row>
    <row r="312" spans="1:7" ht="14.25" customHeight="1">
      <c r="A312" s="62" t="str">
        <f t="shared" si="17"/>
        <v/>
      </c>
      <c r="B312" s="4"/>
      <c r="C312" s="48" t="str">
        <f t="shared" si="19"/>
        <v/>
      </c>
      <c r="D312" s="47" t="str">
        <f t="shared" si="20"/>
        <v/>
      </c>
      <c r="E312" s="59"/>
      <c r="F312" s="47"/>
      <c r="G312" s="65" t="str">
        <f t="shared" si="18"/>
        <v/>
      </c>
    </row>
    <row r="313" spans="1:7" ht="14.25" customHeight="1">
      <c r="A313" s="62" t="str">
        <f t="shared" ref="A313:A376" si="21">IF(B313="","",IF(A312=999,1,A312+1))</f>
        <v/>
      </c>
      <c r="B313" s="4"/>
      <c r="C313" s="48" t="str">
        <f t="shared" si="19"/>
        <v/>
      </c>
      <c r="D313" s="47" t="str">
        <f t="shared" si="20"/>
        <v/>
      </c>
      <c r="E313" s="59"/>
      <c r="F313" s="47"/>
      <c r="G313" s="65" t="str">
        <f t="shared" si="18"/>
        <v/>
      </c>
    </row>
    <row r="314" spans="1:7" ht="14.25" customHeight="1">
      <c r="A314" s="62" t="str">
        <f t="shared" si="21"/>
        <v/>
      </c>
      <c r="B314" s="4"/>
      <c r="C314" s="48" t="str">
        <f t="shared" si="19"/>
        <v/>
      </c>
      <c r="D314" s="47" t="str">
        <f t="shared" si="20"/>
        <v/>
      </c>
      <c r="E314" s="59"/>
      <c r="F314" s="47"/>
      <c r="G314" s="65" t="str">
        <f t="shared" si="18"/>
        <v/>
      </c>
    </row>
    <row r="315" spans="1:7" ht="14.25" customHeight="1">
      <c r="A315" s="62" t="str">
        <f t="shared" si="21"/>
        <v/>
      </c>
      <c r="B315" s="4"/>
      <c r="C315" s="48" t="str">
        <f t="shared" si="19"/>
        <v/>
      </c>
      <c r="D315" s="47" t="str">
        <f t="shared" si="20"/>
        <v/>
      </c>
      <c r="E315" s="59"/>
      <c r="F315" s="47"/>
      <c r="G315" s="65" t="str">
        <f t="shared" si="18"/>
        <v/>
      </c>
    </row>
    <row r="316" spans="1:7" ht="14.25" customHeight="1">
      <c r="A316" s="62" t="str">
        <f t="shared" si="21"/>
        <v/>
      </c>
      <c r="B316" s="4"/>
      <c r="C316" s="48" t="str">
        <f t="shared" si="19"/>
        <v/>
      </c>
      <c r="D316" s="47" t="str">
        <f t="shared" si="20"/>
        <v/>
      </c>
      <c r="E316" s="59"/>
      <c r="F316" s="47"/>
      <c r="G316" s="65" t="str">
        <f t="shared" si="18"/>
        <v/>
      </c>
    </row>
    <row r="317" spans="1:7" ht="14.25" customHeight="1">
      <c r="A317" s="62" t="str">
        <f t="shared" si="21"/>
        <v/>
      </c>
      <c r="B317" s="4"/>
      <c r="C317" s="48" t="str">
        <f t="shared" si="19"/>
        <v/>
      </c>
      <c r="D317" s="47" t="str">
        <f t="shared" si="20"/>
        <v/>
      </c>
      <c r="E317" s="59"/>
      <c r="F317" s="47"/>
      <c r="G317" s="65" t="str">
        <f t="shared" si="18"/>
        <v/>
      </c>
    </row>
    <row r="318" spans="1:7" ht="14.25" customHeight="1">
      <c r="A318" s="62" t="str">
        <f t="shared" si="21"/>
        <v/>
      </c>
      <c r="B318" s="4"/>
      <c r="C318" s="48" t="str">
        <f t="shared" si="19"/>
        <v/>
      </c>
      <c r="D318" s="47" t="str">
        <f t="shared" si="20"/>
        <v/>
      </c>
      <c r="E318" s="59"/>
      <c r="F318" s="47"/>
      <c r="G318" s="65" t="str">
        <f t="shared" si="18"/>
        <v/>
      </c>
    </row>
    <row r="319" spans="1:7" ht="14.25" customHeight="1">
      <c r="A319" s="62" t="str">
        <f t="shared" si="21"/>
        <v/>
      </c>
      <c r="B319" s="4"/>
      <c r="C319" s="48" t="str">
        <f t="shared" si="19"/>
        <v/>
      </c>
      <c r="D319" s="47" t="str">
        <f t="shared" si="20"/>
        <v/>
      </c>
      <c r="E319" s="59"/>
      <c r="F319" s="47"/>
      <c r="G319" s="65" t="str">
        <f t="shared" si="18"/>
        <v/>
      </c>
    </row>
    <row r="320" spans="1:7" ht="14.25" customHeight="1">
      <c r="A320" s="62" t="str">
        <f t="shared" si="21"/>
        <v/>
      </c>
      <c r="B320" s="4"/>
      <c r="C320" s="48" t="str">
        <f t="shared" si="19"/>
        <v/>
      </c>
      <c r="D320" s="47" t="str">
        <f t="shared" si="20"/>
        <v/>
      </c>
      <c r="E320" s="59"/>
      <c r="F320" s="47"/>
      <c r="G320" s="65" t="str">
        <f t="shared" si="18"/>
        <v/>
      </c>
    </row>
    <row r="321" spans="1:7" ht="14.25" customHeight="1">
      <c r="A321" s="62" t="str">
        <f t="shared" si="21"/>
        <v/>
      </c>
      <c r="B321" s="4"/>
      <c r="C321" s="48" t="str">
        <f t="shared" si="19"/>
        <v/>
      </c>
      <c r="D321" s="47" t="str">
        <f t="shared" si="20"/>
        <v/>
      </c>
      <c r="E321" s="59"/>
      <c r="F321" s="47"/>
      <c r="G321" s="65" t="str">
        <f t="shared" si="18"/>
        <v/>
      </c>
    </row>
    <row r="322" spans="1:7" ht="14.25" customHeight="1">
      <c r="A322" s="62" t="str">
        <f t="shared" si="21"/>
        <v/>
      </c>
      <c r="B322" s="4"/>
      <c r="C322" s="48" t="str">
        <f t="shared" si="19"/>
        <v/>
      </c>
      <c r="D322" s="47" t="str">
        <f t="shared" si="20"/>
        <v/>
      </c>
      <c r="E322" s="59"/>
      <c r="F322" s="47"/>
      <c r="G322" s="65" t="str">
        <f t="shared" si="18"/>
        <v/>
      </c>
    </row>
    <row r="323" spans="1:7" ht="14.25" customHeight="1">
      <c r="A323" s="62" t="str">
        <f t="shared" si="21"/>
        <v/>
      </c>
      <c r="B323" s="4"/>
      <c r="C323" s="48" t="str">
        <f t="shared" si="19"/>
        <v/>
      </c>
      <c r="D323" s="47" t="str">
        <f t="shared" si="20"/>
        <v/>
      </c>
      <c r="E323" s="59"/>
      <c r="F323" s="47"/>
      <c r="G323" s="65" t="str">
        <f t="shared" si="18"/>
        <v/>
      </c>
    </row>
    <row r="324" spans="1:7" ht="14.25" customHeight="1">
      <c r="A324" s="62" t="str">
        <f t="shared" si="21"/>
        <v/>
      </c>
      <c r="B324" s="4"/>
      <c r="C324" s="48" t="str">
        <f t="shared" si="19"/>
        <v/>
      </c>
      <c r="D324" s="47" t="str">
        <f t="shared" si="20"/>
        <v/>
      </c>
      <c r="E324" s="59"/>
      <c r="F324" s="47"/>
      <c r="G324" s="65" t="str">
        <f t="shared" si="18"/>
        <v/>
      </c>
    </row>
    <row r="325" spans="1:7" ht="14.25" customHeight="1">
      <c r="A325" s="62" t="str">
        <f t="shared" si="21"/>
        <v/>
      </c>
      <c r="B325" s="4"/>
      <c r="C325" s="48" t="str">
        <f t="shared" si="19"/>
        <v/>
      </c>
      <c r="D325" s="47" t="str">
        <f t="shared" si="20"/>
        <v/>
      </c>
      <c r="E325" s="59"/>
      <c r="F325" s="47"/>
      <c r="G325" s="65" t="str">
        <f t="shared" ref="G325:G388" si="22">IF(AND(E325="",F325=""),"",IF(F325="",IF(D325="M",VLOOKUP(E325,J$2:L$21,2,TRUE),VLOOKUP(E325,J$2:L$21,3,TRUE)),IF(D325="M",VLOOKUP(F325,J$24:L$45,2,TRUE),VLOOKUP(F325,J$24:L$45,3,TRUE))))</f>
        <v/>
      </c>
    </row>
    <row r="326" spans="1:7" ht="14.25" customHeight="1">
      <c r="A326" s="62" t="str">
        <f t="shared" si="21"/>
        <v/>
      </c>
      <c r="B326" s="4"/>
      <c r="C326" s="48" t="str">
        <f t="shared" ref="C326:C389" si="23">IF(B326="","",IF(C325="","",C325))</f>
        <v/>
      </c>
      <c r="D326" s="47" t="str">
        <f t="shared" ref="D326:D389" si="24">IF(B326="","",IF(D325="","",D325))</f>
        <v/>
      </c>
      <c r="E326" s="59"/>
      <c r="F326" s="47"/>
      <c r="G326" s="65" t="str">
        <f t="shared" si="22"/>
        <v/>
      </c>
    </row>
    <row r="327" spans="1:7" ht="14.25" customHeight="1">
      <c r="A327" s="62" t="str">
        <f t="shared" si="21"/>
        <v/>
      </c>
      <c r="B327" s="4"/>
      <c r="C327" s="48" t="str">
        <f t="shared" si="23"/>
        <v/>
      </c>
      <c r="D327" s="47" t="str">
        <f t="shared" si="24"/>
        <v/>
      </c>
      <c r="E327" s="59"/>
      <c r="F327" s="47"/>
      <c r="G327" s="65" t="str">
        <f t="shared" si="22"/>
        <v/>
      </c>
    </row>
    <row r="328" spans="1:7" ht="14.25" customHeight="1">
      <c r="A328" s="62" t="str">
        <f t="shared" si="21"/>
        <v/>
      </c>
      <c r="B328" s="4"/>
      <c r="C328" s="48" t="str">
        <f t="shared" si="23"/>
        <v/>
      </c>
      <c r="D328" s="47" t="str">
        <f t="shared" si="24"/>
        <v/>
      </c>
      <c r="E328" s="59"/>
      <c r="F328" s="47"/>
      <c r="G328" s="65" t="str">
        <f t="shared" si="22"/>
        <v/>
      </c>
    </row>
    <row r="329" spans="1:7" ht="14.25" customHeight="1">
      <c r="A329" s="62" t="str">
        <f t="shared" si="21"/>
        <v/>
      </c>
      <c r="B329" s="4"/>
      <c r="C329" s="48" t="str">
        <f t="shared" si="23"/>
        <v/>
      </c>
      <c r="D329" s="47" t="str">
        <f t="shared" si="24"/>
        <v/>
      </c>
      <c r="E329" s="59"/>
      <c r="F329" s="47"/>
      <c r="G329" s="65" t="str">
        <f t="shared" si="22"/>
        <v/>
      </c>
    </row>
    <row r="330" spans="1:7" ht="14.25" customHeight="1">
      <c r="A330" s="62" t="str">
        <f t="shared" si="21"/>
        <v/>
      </c>
      <c r="B330" s="4"/>
      <c r="C330" s="48" t="str">
        <f t="shared" si="23"/>
        <v/>
      </c>
      <c r="D330" s="47" t="str">
        <f t="shared" si="24"/>
        <v/>
      </c>
      <c r="E330" s="59"/>
      <c r="F330" s="47"/>
      <c r="G330" s="65" t="str">
        <f t="shared" si="22"/>
        <v/>
      </c>
    </row>
    <row r="331" spans="1:7" ht="14.25" customHeight="1">
      <c r="A331" s="62" t="str">
        <f t="shared" si="21"/>
        <v/>
      </c>
      <c r="B331" s="4"/>
      <c r="C331" s="48" t="str">
        <f t="shared" si="23"/>
        <v/>
      </c>
      <c r="D331" s="47" t="str">
        <f t="shared" si="24"/>
        <v/>
      </c>
      <c r="E331" s="59"/>
      <c r="F331" s="47"/>
      <c r="G331" s="65" t="str">
        <f t="shared" si="22"/>
        <v/>
      </c>
    </row>
    <row r="332" spans="1:7" ht="14.25" customHeight="1">
      <c r="A332" s="62" t="str">
        <f t="shared" si="21"/>
        <v/>
      </c>
      <c r="B332" s="4"/>
      <c r="C332" s="48" t="str">
        <f t="shared" si="23"/>
        <v/>
      </c>
      <c r="D332" s="47" t="str">
        <f t="shared" si="24"/>
        <v/>
      </c>
      <c r="E332" s="59"/>
      <c r="F332" s="47"/>
      <c r="G332" s="65" t="str">
        <f t="shared" si="22"/>
        <v/>
      </c>
    </row>
    <row r="333" spans="1:7" ht="14.25" customHeight="1">
      <c r="A333" s="62" t="str">
        <f t="shared" si="21"/>
        <v/>
      </c>
      <c r="B333" s="4"/>
      <c r="C333" s="48" t="str">
        <f t="shared" si="23"/>
        <v/>
      </c>
      <c r="D333" s="47" t="str">
        <f t="shared" si="24"/>
        <v/>
      </c>
      <c r="E333" s="59"/>
      <c r="F333" s="47"/>
      <c r="G333" s="65" t="str">
        <f t="shared" si="22"/>
        <v/>
      </c>
    </row>
    <row r="334" spans="1:7" ht="14.25" customHeight="1">
      <c r="A334" s="62" t="str">
        <f t="shared" si="21"/>
        <v/>
      </c>
      <c r="B334" s="4"/>
      <c r="C334" s="48" t="str">
        <f t="shared" si="23"/>
        <v/>
      </c>
      <c r="D334" s="47" t="str">
        <f t="shared" si="24"/>
        <v/>
      </c>
      <c r="E334" s="59"/>
      <c r="F334" s="47"/>
      <c r="G334" s="65" t="str">
        <f t="shared" si="22"/>
        <v/>
      </c>
    </row>
    <row r="335" spans="1:7" ht="14.25" customHeight="1">
      <c r="A335" s="62" t="str">
        <f t="shared" si="21"/>
        <v/>
      </c>
      <c r="B335" s="4"/>
      <c r="C335" s="48" t="str">
        <f t="shared" si="23"/>
        <v/>
      </c>
      <c r="D335" s="47" t="str">
        <f t="shared" si="24"/>
        <v/>
      </c>
      <c r="E335" s="59"/>
      <c r="F335" s="47"/>
      <c r="G335" s="65" t="str">
        <f t="shared" si="22"/>
        <v/>
      </c>
    </row>
    <row r="336" spans="1:7" ht="14.25" customHeight="1">
      <c r="A336" s="62" t="str">
        <f t="shared" si="21"/>
        <v/>
      </c>
      <c r="B336" s="4"/>
      <c r="C336" s="48" t="str">
        <f t="shared" si="23"/>
        <v/>
      </c>
      <c r="D336" s="47" t="str">
        <f t="shared" si="24"/>
        <v/>
      </c>
      <c r="E336" s="59"/>
      <c r="F336" s="47"/>
      <c r="G336" s="65" t="str">
        <f t="shared" si="22"/>
        <v/>
      </c>
    </row>
    <row r="337" spans="1:7" ht="14.25" customHeight="1">
      <c r="A337" s="62" t="str">
        <f t="shared" si="21"/>
        <v/>
      </c>
      <c r="B337" s="4"/>
      <c r="C337" s="48" t="str">
        <f t="shared" si="23"/>
        <v/>
      </c>
      <c r="D337" s="47" t="str">
        <f t="shared" si="24"/>
        <v/>
      </c>
      <c r="E337" s="59"/>
      <c r="F337" s="47"/>
      <c r="G337" s="65" t="str">
        <f t="shared" si="22"/>
        <v/>
      </c>
    </row>
    <row r="338" spans="1:7" ht="14.25" customHeight="1">
      <c r="A338" s="62" t="str">
        <f t="shared" si="21"/>
        <v/>
      </c>
      <c r="B338" s="4"/>
      <c r="C338" s="48" t="str">
        <f t="shared" si="23"/>
        <v/>
      </c>
      <c r="D338" s="47" t="str">
        <f t="shared" si="24"/>
        <v/>
      </c>
      <c r="E338" s="59"/>
      <c r="F338" s="47"/>
      <c r="G338" s="65" t="str">
        <f t="shared" si="22"/>
        <v/>
      </c>
    </row>
    <row r="339" spans="1:7" ht="14.25" customHeight="1">
      <c r="A339" s="62" t="str">
        <f t="shared" si="21"/>
        <v/>
      </c>
      <c r="B339" s="4"/>
      <c r="C339" s="48" t="str">
        <f t="shared" si="23"/>
        <v/>
      </c>
      <c r="D339" s="47" t="str">
        <f t="shared" si="24"/>
        <v/>
      </c>
      <c r="E339" s="59"/>
      <c r="F339" s="47"/>
      <c r="G339" s="65" t="str">
        <f t="shared" si="22"/>
        <v/>
      </c>
    </row>
    <row r="340" spans="1:7" ht="14.25" customHeight="1">
      <c r="A340" s="62" t="str">
        <f t="shared" si="21"/>
        <v/>
      </c>
      <c r="B340" s="4"/>
      <c r="C340" s="48" t="str">
        <f t="shared" si="23"/>
        <v/>
      </c>
      <c r="D340" s="47" t="str">
        <f t="shared" si="24"/>
        <v/>
      </c>
      <c r="E340" s="59"/>
      <c r="F340" s="47"/>
      <c r="G340" s="65" t="str">
        <f t="shared" si="22"/>
        <v/>
      </c>
    </row>
    <row r="341" spans="1:7" ht="14.25" customHeight="1">
      <c r="A341" s="62" t="str">
        <f t="shared" si="21"/>
        <v/>
      </c>
      <c r="B341" s="4"/>
      <c r="C341" s="48" t="str">
        <f t="shared" si="23"/>
        <v/>
      </c>
      <c r="D341" s="47" t="str">
        <f t="shared" si="24"/>
        <v/>
      </c>
      <c r="E341" s="59"/>
      <c r="F341" s="47"/>
      <c r="G341" s="65" t="str">
        <f t="shared" si="22"/>
        <v/>
      </c>
    </row>
    <row r="342" spans="1:7" ht="14.25" customHeight="1">
      <c r="A342" s="62" t="str">
        <f t="shared" si="21"/>
        <v/>
      </c>
      <c r="B342" s="4"/>
      <c r="C342" s="48" t="str">
        <f t="shared" si="23"/>
        <v/>
      </c>
      <c r="D342" s="47" t="str">
        <f t="shared" si="24"/>
        <v/>
      </c>
      <c r="E342" s="59"/>
      <c r="F342" s="47"/>
      <c r="G342" s="65" t="str">
        <f t="shared" si="22"/>
        <v/>
      </c>
    </row>
    <row r="343" spans="1:7" ht="14.25" customHeight="1">
      <c r="A343" s="62" t="str">
        <f t="shared" si="21"/>
        <v/>
      </c>
      <c r="B343" s="4"/>
      <c r="C343" s="48" t="str">
        <f t="shared" si="23"/>
        <v/>
      </c>
      <c r="D343" s="47" t="str">
        <f t="shared" si="24"/>
        <v/>
      </c>
      <c r="E343" s="59"/>
      <c r="F343" s="47"/>
      <c r="G343" s="65" t="str">
        <f t="shared" si="22"/>
        <v/>
      </c>
    </row>
    <row r="344" spans="1:7" ht="14.25" customHeight="1">
      <c r="A344" s="62" t="str">
        <f t="shared" si="21"/>
        <v/>
      </c>
      <c r="B344" s="4"/>
      <c r="C344" s="48" t="str">
        <f t="shared" si="23"/>
        <v/>
      </c>
      <c r="D344" s="47" t="str">
        <f t="shared" si="24"/>
        <v/>
      </c>
      <c r="E344" s="59"/>
      <c r="F344" s="47"/>
      <c r="G344" s="65" t="str">
        <f t="shared" si="22"/>
        <v/>
      </c>
    </row>
    <row r="345" spans="1:7" ht="14.25" customHeight="1">
      <c r="A345" s="62" t="str">
        <f t="shared" si="21"/>
        <v/>
      </c>
      <c r="B345" s="4"/>
      <c r="C345" s="48" t="str">
        <f t="shared" si="23"/>
        <v/>
      </c>
      <c r="D345" s="47" t="str">
        <f t="shared" si="24"/>
        <v/>
      </c>
      <c r="E345" s="59"/>
      <c r="F345" s="47"/>
      <c r="G345" s="65" t="str">
        <f t="shared" si="22"/>
        <v/>
      </c>
    </row>
    <row r="346" spans="1:7" ht="14.25" customHeight="1">
      <c r="A346" s="62" t="str">
        <f t="shared" si="21"/>
        <v/>
      </c>
      <c r="B346" s="4"/>
      <c r="C346" s="48" t="str">
        <f t="shared" si="23"/>
        <v/>
      </c>
      <c r="D346" s="47" t="str">
        <f t="shared" si="24"/>
        <v/>
      </c>
      <c r="E346" s="59"/>
      <c r="F346" s="47"/>
      <c r="G346" s="65" t="str">
        <f t="shared" si="22"/>
        <v/>
      </c>
    </row>
    <row r="347" spans="1:7" ht="14.25" customHeight="1">
      <c r="A347" s="62" t="str">
        <f t="shared" si="21"/>
        <v/>
      </c>
      <c r="B347" s="4"/>
      <c r="C347" s="48" t="str">
        <f t="shared" si="23"/>
        <v/>
      </c>
      <c r="D347" s="47" t="str">
        <f t="shared" si="24"/>
        <v/>
      </c>
      <c r="E347" s="59"/>
      <c r="F347" s="47"/>
      <c r="G347" s="65" t="str">
        <f t="shared" si="22"/>
        <v/>
      </c>
    </row>
    <row r="348" spans="1:7" ht="14.25" customHeight="1">
      <c r="A348" s="62" t="str">
        <f t="shared" si="21"/>
        <v/>
      </c>
      <c r="B348" s="4"/>
      <c r="C348" s="48" t="str">
        <f t="shared" si="23"/>
        <v/>
      </c>
      <c r="D348" s="47" t="str">
        <f t="shared" si="24"/>
        <v/>
      </c>
      <c r="E348" s="59"/>
      <c r="F348" s="47"/>
      <c r="G348" s="65" t="str">
        <f t="shared" si="22"/>
        <v/>
      </c>
    </row>
    <row r="349" spans="1:7" ht="14.25" customHeight="1">
      <c r="A349" s="62" t="str">
        <f t="shared" si="21"/>
        <v/>
      </c>
      <c r="B349" s="4"/>
      <c r="C349" s="48" t="str">
        <f t="shared" si="23"/>
        <v/>
      </c>
      <c r="D349" s="47" t="str">
        <f t="shared" si="24"/>
        <v/>
      </c>
      <c r="E349" s="59"/>
      <c r="F349" s="47"/>
      <c r="G349" s="65" t="str">
        <f t="shared" si="22"/>
        <v/>
      </c>
    </row>
    <row r="350" spans="1:7" ht="14.25" customHeight="1">
      <c r="A350" s="62" t="str">
        <f t="shared" si="21"/>
        <v/>
      </c>
      <c r="B350" s="4"/>
      <c r="C350" s="48" t="str">
        <f t="shared" si="23"/>
        <v/>
      </c>
      <c r="D350" s="47" t="str">
        <f t="shared" si="24"/>
        <v/>
      </c>
      <c r="E350" s="59"/>
      <c r="F350" s="47"/>
      <c r="G350" s="65" t="str">
        <f t="shared" si="22"/>
        <v/>
      </c>
    </row>
    <row r="351" spans="1:7" ht="14.25" customHeight="1">
      <c r="A351" s="62" t="str">
        <f t="shared" si="21"/>
        <v/>
      </c>
      <c r="B351" s="4"/>
      <c r="C351" s="48" t="str">
        <f t="shared" si="23"/>
        <v/>
      </c>
      <c r="D351" s="47" t="str">
        <f t="shared" si="24"/>
        <v/>
      </c>
      <c r="E351" s="59"/>
      <c r="F351" s="47"/>
      <c r="G351" s="65" t="str">
        <f t="shared" si="22"/>
        <v/>
      </c>
    </row>
    <row r="352" spans="1:7" ht="14.25" customHeight="1">
      <c r="A352" s="62" t="str">
        <f t="shared" si="21"/>
        <v/>
      </c>
      <c r="B352" s="4"/>
      <c r="C352" s="48" t="str">
        <f t="shared" si="23"/>
        <v/>
      </c>
      <c r="D352" s="47" t="str">
        <f t="shared" si="24"/>
        <v/>
      </c>
      <c r="E352" s="59"/>
      <c r="F352" s="47"/>
      <c r="G352" s="65" t="str">
        <f t="shared" si="22"/>
        <v/>
      </c>
    </row>
    <row r="353" spans="1:7" ht="14.25" customHeight="1">
      <c r="A353" s="62" t="str">
        <f t="shared" si="21"/>
        <v/>
      </c>
      <c r="B353" s="4"/>
      <c r="C353" s="48" t="str">
        <f t="shared" si="23"/>
        <v/>
      </c>
      <c r="D353" s="47" t="str">
        <f t="shared" si="24"/>
        <v/>
      </c>
      <c r="E353" s="59"/>
      <c r="F353" s="47"/>
      <c r="G353" s="65" t="str">
        <f t="shared" si="22"/>
        <v/>
      </c>
    </row>
    <row r="354" spans="1:7" ht="14.25" customHeight="1">
      <c r="A354" s="62" t="str">
        <f t="shared" si="21"/>
        <v/>
      </c>
      <c r="B354" s="4"/>
      <c r="C354" s="48" t="str">
        <f t="shared" si="23"/>
        <v/>
      </c>
      <c r="D354" s="47" t="str">
        <f t="shared" si="24"/>
        <v/>
      </c>
      <c r="E354" s="59"/>
      <c r="F354" s="47"/>
      <c r="G354" s="65" t="str">
        <f t="shared" si="22"/>
        <v/>
      </c>
    </row>
    <row r="355" spans="1:7" ht="14.25" customHeight="1">
      <c r="A355" s="62" t="str">
        <f t="shared" si="21"/>
        <v/>
      </c>
      <c r="B355" s="4"/>
      <c r="C355" s="48" t="str">
        <f t="shared" si="23"/>
        <v/>
      </c>
      <c r="D355" s="47" t="str">
        <f t="shared" si="24"/>
        <v/>
      </c>
      <c r="E355" s="59"/>
      <c r="F355" s="47"/>
      <c r="G355" s="65" t="str">
        <f t="shared" si="22"/>
        <v/>
      </c>
    </row>
    <row r="356" spans="1:7" ht="14.25" customHeight="1">
      <c r="A356" s="62" t="str">
        <f t="shared" si="21"/>
        <v/>
      </c>
      <c r="B356" s="4"/>
      <c r="C356" s="48" t="str">
        <f t="shared" si="23"/>
        <v/>
      </c>
      <c r="D356" s="47" t="str">
        <f t="shared" si="24"/>
        <v/>
      </c>
      <c r="E356" s="59"/>
      <c r="F356" s="47"/>
      <c r="G356" s="65" t="str">
        <f t="shared" si="22"/>
        <v/>
      </c>
    </row>
    <row r="357" spans="1:7" ht="14.25" customHeight="1">
      <c r="A357" s="62" t="str">
        <f t="shared" si="21"/>
        <v/>
      </c>
      <c r="B357" s="4"/>
      <c r="C357" s="48" t="str">
        <f t="shared" si="23"/>
        <v/>
      </c>
      <c r="D357" s="47" t="str">
        <f t="shared" si="24"/>
        <v/>
      </c>
      <c r="E357" s="59"/>
      <c r="F357" s="47"/>
      <c r="G357" s="65" t="str">
        <f t="shared" si="22"/>
        <v/>
      </c>
    </row>
    <row r="358" spans="1:7" ht="14.25" customHeight="1">
      <c r="A358" s="62" t="str">
        <f t="shared" si="21"/>
        <v/>
      </c>
      <c r="B358" s="4"/>
      <c r="C358" s="48" t="str">
        <f t="shared" si="23"/>
        <v/>
      </c>
      <c r="D358" s="47" t="str">
        <f t="shared" si="24"/>
        <v/>
      </c>
      <c r="E358" s="59"/>
      <c r="F358" s="47"/>
      <c r="G358" s="65" t="str">
        <f t="shared" si="22"/>
        <v/>
      </c>
    </row>
    <row r="359" spans="1:7" ht="14.25" customHeight="1">
      <c r="A359" s="62" t="str">
        <f t="shared" si="21"/>
        <v/>
      </c>
      <c r="B359" s="4"/>
      <c r="C359" s="48" t="str">
        <f t="shared" si="23"/>
        <v/>
      </c>
      <c r="D359" s="47" t="str">
        <f t="shared" si="24"/>
        <v/>
      </c>
      <c r="E359" s="59"/>
      <c r="F359" s="47"/>
      <c r="G359" s="65" t="str">
        <f t="shared" si="22"/>
        <v/>
      </c>
    </row>
    <row r="360" spans="1:7" ht="14.25" customHeight="1">
      <c r="A360" s="62" t="str">
        <f t="shared" si="21"/>
        <v/>
      </c>
      <c r="B360" s="4"/>
      <c r="C360" s="48" t="str">
        <f t="shared" si="23"/>
        <v/>
      </c>
      <c r="D360" s="47" t="str">
        <f t="shared" si="24"/>
        <v/>
      </c>
      <c r="E360" s="59"/>
      <c r="F360" s="47"/>
      <c r="G360" s="65" t="str">
        <f t="shared" si="22"/>
        <v/>
      </c>
    </row>
    <row r="361" spans="1:7" ht="14.25" customHeight="1">
      <c r="A361" s="62" t="str">
        <f t="shared" si="21"/>
        <v/>
      </c>
      <c r="B361" s="4"/>
      <c r="C361" s="48" t="str">
        <f t="shared" si="23"/>
        <v/>
      </c>
      <c r="D361" s="47" t="str">
        <f t="shared" si="24"/>
        <v/>
      </c>
      <c r="E361" s="59"/>
      <c r="F361" s="47"/>
      <c r="G361" s="65" t="str">
        <f t="shared" si="22"/>
        <v/>
      </c>
    </row>
    <row r="362" spans="1:7" ht="14.25" customHeight="1">
      <c r="A362" s="62" t="str">
        <f t="shared" si="21"/>
        <v/>
      </c>
      <c r="B362" s="4"/>
      <c r="C362" s="48" t="str">
        <f t="shared" si="23"/>
        <v/>
      </c>
      <c r="D362" s="47" t="str">
        <f t="shared" si="24"/>
        <v/>
      </c>
      <c r="E362" s="59"/>
      <c r="F362" s="47"/>
      <c r="G362" s="65" t="str">
        <f t="shared" si="22"/>
        <v/>
      </c>
    </row>
    <row r="363" spans="1:7" ht="14.25" customHeight="1">
      <c r="A363" s="62" t="str">
        <f t="shared" si="21"/>
        <v/>
      </c>
      <c r="B363" s="4"/>
      <c r="C363" s="48" t="str">
        <f t="shared" si="23"/>
        <v/>
      </c>
      <c r="D363" s="47" t="str">
        <f t="shared" si="24"/>
        <v/>
      </c>
      <c r="E363" s="59"/>
      <c r="F363" s="47"/>
      <c r="G363" s="65" t="str">
        <f t="shared" si="22"/>
        <v/>
      </c>
    </row>
    <row r="364" spans="1:7" ht="14.25" customHeight="1">
      <c r="A364" s="62" t="str">
        <f t="shared" si="21"/>
        <v/>
      </c>
      <c r="B364" s="4"/>
      <c r="C364" s="48" t="str">
        <f t="shared" si="23"/>
        <v/>
      </c>
      <c r="D364" s="47" t="str">
        <f t="shared" si="24"/>
        <v/>
      </c>
      <c r="E364" s="59"/>
      <c r="F364" s="47"/>
      <c r="G364" s="65" t="str">
        <f t="shared" si="22"/>
        <v/>
      </c>
    </row>
    <row r="365" spans="1:7" ht="14.25" customHeight="1">
      <c r="A365" s="62" t="str">
        <f t="shared" si="21"/>
        <v/>
      </c>
      <c r="B365" s="4"/>
      <c r="C365" s="48" t="str">
        <f t="shared" si="23"/>
        <v/>
      </c>
      <c r="D365" s="47" t="str">
        <f t="shared" si="24"/>
        <v/>
      </c>
      <c r="E365" s="59"/>
      <c r="F365" s="47"/>
      <c r="G365" s="65" t="str">
        <f t="shared" si="22"/>
        <v/>
      </c>
    </row>
    <row r="366" spans="1:7" ht="14.25" customHeight="1">
      <c r="A366" s="62" t="str">
        <f t="shared" si="21"/>
        <v/>
      </c>
      <c r="B366" s="4"/>
      <c r="C366" s="48" t="str">
        <f t="shared" si="23"/>
        <v/>
      </c>
      <c r="D366" s="47" t="str">
        <f t="shared" si="24"/>
        <v/>
      </c>
      <c r="E366" s="59"/>
      <c r="F366" s="47"/>
      <c r="G366" s="65" t="str">
        <f t="shared" si="22"/>
        <v/>
      </c>
    </row>
    <row r="367" spans="1:7" ht="14.25" customHeight="1">
      <c r="A367" s="62" t="str">
        <f t="shared" si="21"/>
        <v/>
      </c>
      <c r="B367" s="4"/>
      <c r="C367" s="48" t="str">
        <f t="shared" si="23"/>
        <v/>
      </c>
      <c r="D367" s="47" t="str">
        <f t="shared" si="24"/>
        <v/>
      </c>
      <c r="E367" s="59"/>
      <c r="F367" s="47"/>
      <c r="G367" s="65" t="str">
        <f t="shared" si="22"/>
        <v/>
      </c>
    </row>
    <row r="368" spans="1:7" ht="14.25" customHeight="1">
      <c r="A368" s="62" t="str">
        <f t="shared" si="21"/>
        <v/>
      </c>
      <c r="B368" s="4"/>
      <c r="C368" s="48" t="str">
        <f t="shared" si="23"/>
        <v/>
      </c>
      <c r="D368" s="47" t="str">
        <f t="shared" si="24"/>
        <v/>
      </c>
      <c r="E368" s="59"/>
      <c r="F368" s="47"/>
      <c r="G368" s="65" t="str">
        <f t="shared" si="22"/>
        <v/>
      </c>
    </row>
    <row r="369" spans="1:7" ht="14.25" customHeight="1">
      <c r="A369" s="62" t="str">
        <f t="shared" si="21"/>
        <v/>
      </c>
      <c r="B369" s="4"/>
      <c r="C369" s="48" t="str">
        <f t="shared" si="23"/>
        <v/>
      </c>
      <c r="D369" s="47" t="str">
        <f t="shared" si="24"/>
        <v/>
      </c>
      <c r="E369" s="59"/>
      <c r="F369" s="47"/>
      <c r="G369" s="65" t="str">
        <f t="shared" si="22"/>
        <v/>
      </c>
    </row>
    <row r="370" spans="1:7" ht="14.25" customHeight="1">
      <c r="A370" s="62" t="str">
        <f t="shared" si="21"/>
        <v/>
      </c>
      <c r="B370" s="4"/>
      <c r="C370" s="48" t="str">
        <f t="shared" si="23"/>
        <v/>
      </c>
      <c r="D370" s="47" t="str">
        <f t="shared" si="24"/>
        <v/>
      </c>
      <c r="E370" s="59"/>
      <c r="F370" s="47"/>
      <c r="G370" s="65" t="str">
        <f t="shared" si="22"/>
        <v/>
      </c>
    </row>
    <row r="371" spans="1:7" ht="14.25" customHeight="1">
      <c r="A371" s="62" t="str">
        <f t="shared" si="21"/>
        <v/>
      </c>
      <c r="B371" s="4"/>
      <c r="C371" s="48" t="str">
        <f t="shared" si="23"/>
        <v/>
      </c>
      <c r="D371" s="47" t="str">
        <f t="shared" si="24"/>
        <v/>
      </c>
      <c r="E371" s="59"/>
      <c r="F371" s="47"/>
      <c r="G371" s="65" t="str">
        <f t="shared" si="22"/>
        <v/>
      </c>
    </row>
    <row r="372" spans="1:7" ht="14.25" customHeight="1">
      <c r="A372" s="62" t="str">
        <f t="shared" si="21"/>
        <v/>
      </c>
      <c r="B372" s="4"/>
      <c r="C372" s="48" t="str">
        <f t="shared" si="23"/>
        <v/>
      </c>
      <c r="D372" s="47" t="str">
        <f t="shared" si="24"/>
        <v/>
      </c>
      <c r="E372" s="59"/>
      <c r="F372" s="47"/>
      <c r="G372" s="65" t="str">
        <f t="shared" si="22"/>
        <v/>
      </c>
    </row>
    <row r="373" spans="1:7" ht="14.25" customHeight="1">
      <c r="A373" s="62" t="str">
        <f t="shared" si="21"/>
        <v/>
      </c>
      <c r="B373" s="4"/>
      <c r="C373" s="48" t="str">
        <f t="shared" si="23"/>
        <v/>
      </c>
      <c r="D373" s="47" t="str">
        <f t="shared" si="24"/>
        <v/>
      </c>
      <c r="E373" s="59"/>
      <c r="F373" s="47"/>
      <c r="G373" s="65" t="str">
        <f t="shared" si="22"/>
        <v/>
      </c>
    </row>
    <row r="374" spans="1:7" ht="14.25" customHeight="1">
      <c r="A374" s="62" t="str">
        <f t="shared" si="21"/>
        <v/>
      </c>
      <c r="B374" s="4"/>
      <c r="C374" s="48" t="str">
        <f t="shared" si="23"/>
        <v/>
      </c>
      <c r="D374" s="47" t="str">
        <f t="shared" si="24"/>
        <v/>
      </c>
      <c r="E374" s="59"/>
      <c r="F374" s="47"/>
      <c r="G374" s="65" t="str">
        <f t="shared" si="22"/>
        <v/>
      </c>
    </row>
    <row r="375" spans="1:7" ht="14.25" customHeight="1">
      <c r="A375" s="62" t="str">
        <f t="shared" si="21"/>
        <v/>
      </c>
      <c r="B375" s="4"/>
      <c r="C375" s="48" t="str">
        <f t="shared" si="23"/>
        <v/>
      </c>
      <c r="D375" s="47" t="str">
        <f t="shared" si="24"/>
        <v/>
      </c>
      <c r="E375" s="59"/>
      <c r="F375" s="47"/>
      <c r="G375" s="65" t="str">
        <f t="shared" si="22"/>
        <v/>
      </c>
    </row>
    <row r="376" spans="1:7" ht="14.25" customHeight="1">
      <c r="A376" s="62" t="str">
        <f t="shared" si="21"/>
        <v/>
      </c>
      <c r="B376" s="4"/>
      <c r="C376" s="48" t="str">
        <f t="shared" si="23"/>
        <v/>
      </c>
      <c r="D376" s="47" t="str">
        <f t="shared" si="24"/>
        <v/>
      </c>
      <c r="E376" s="59"/>
      <c r="F376" s="47"/>
      <c r="G376" s="65" t="str">
        <f t="shared" si="22"/>
        <v/>
      </c>
    </row>
    <row r="377" spans="1:7" ht="14.25" customHeight="1">
      <c r="A377" s="62" t="str">
        <f t="shared" ref="A377:A440" si="25">IF(B377="","",IF(A376=999,1,A376+1))</f>
        <v/>
      </c>
      <c r="B377" s="4"/>
      <c r="C377" s="48" t="str">
        <f t="shared" si="23"/>
        <v/>
      </c>
      <c r="D377" s="47" t="str">
        <f t="shared" si="24"/>
        <v/>
      </c>
      <c r="E377" s="59"/>
      <c r="F377" s="47"/>
      <c r="G377" s="65" t="str">
        <f t="shared" si="22"/>
        <v/>
      </c>
    </row>
    <row r="378" spans="1:7" ht="14.25" customHeight="1">
      <c r="A378" s="62" t="str">
        <f t="shared" si="25"/>
        <v/>
      </c>
      <c r="B378" s="4"/>
      <c r="C378" s="48" t="str">
        <f t="shared" si="23"/>
        <v/>
      </c>
      <c r="D378" s="47" t="str">
        <f t="shared" si="24"/>
        <v/>
      </c>
      <c r="E378" s="59"/>
      <c r="F378" s="47"/>
      <c r="G378" s="65" t="str">
        <f t="shared" si="22"/>
        <v/>
      </c>
    </row>
    <row r="379" spans="1:7" ht="14.25" customHeight="1">
      <c r="A379" s="62" t="str">
        <f t="shared" si="25"/>
        <v/>
      </c>
      <c r="B379" s="4"/>
      <c r="C379" s="48" t="str">
        <f t="shared" si="23"/>
        <v/>
      </c>
      <c r="D379" s="47" t="str">
        <f t="shared" si="24"/>
        <v/>
      </c>
      <c r="E379" s="59"/>
      <c r="F379" s="47"/>
      <c r="G379" s="65" t="str">
        <f t="shared" si="22"/>
        <v/>
      </c>
    </row>
    <row r="380" spans="1:7" ht="14.25" customHeight="1">
      <c r="A380" s="62" t="str">
        <f t="shared" si="25"/>
        <v/>
      </c>
      <c r="B380" s="4"/>
      <c r="C380" s="48" t="str">
        <f t="shared" si="23"/>
        <v/>
      </c>
      <c r="D380" s="47" t="str">
        <f t="shared" si="24"/>
        <v/>
      </c>
      <c r="E380" s="59"/>
      <c r="F380" s="47"/>
      <c r="G380" s="65" t="str">
        <f t="shared" si="22"/>
        <v/>
      </c>
    </row>
    <row r="381" spans="1:7" ht="14.25" customHeight="1">
      <c r="A381" s="62" t="str">
        <f t="shared" si="25"/>
        <v/>
      </c>
      <c r="B381" s="4"/>
      <c r="C381" s="48" t="str">
        <f t="shared" si="23"/>
        <v/>
      </c>
      <c r="D381" s="47" t="str">
        <f t="shared" si="24"/>
        <v/>
      </c>
      <c r="E381" s="59"/>
      <c r="F381" s="47"/>
      <c r="G381" s="65" t="str">
        <f t="shared" si="22"/>
        <v/>
      </c>
    </row>
    <row r="382" spans="1:7" ht="14.25" customHeight="1">
      <c r="A382" s="62" t="str">
        <f t="shared" si="25"/>
        <v/>
      </c>
      <c r="B382" s="4"/>
      <c r="C382" s="48" t="str">
        <f t="shared" si="23"/>
        <v/>
      </c>
      <c r="D382" s="47" t="str">
        <f t="shared" si="24"/>
        <v/>
      </c>
      <c r="E382" s="59"/>
      <c r="F382" s="47"/>
      <c r="G382" s="65" t="str">
        <f t="shared" si="22"/>
        <v/>
      </c>
    </row>
    <row r="383" spans="1:7" ht="14.25" customHeight="1">
      <c r="A383" s="62" t="str">
        <f t="shared" si="25"/>
        <v/>
      </c>
      <c r="B383" s="4"/>
      <c r="C383" s="48" t="str">
        <f t="shared" si="23"/>
        <v/>
      </c>
      <c r="D383" s="47" t="str">
        <f t="shared" si="24"/>
        <v/>
      </c>
      <c r="E383" s="59"/>
      <c r="F383" s="47"/>
      <c r="G383" s="65" t="str">
        <f t="shared" si="22"/>
        <v/>
      </c>
    </row>
    <row r="384" spans="1:7" ht="14.25" customHeight="1">
      <c r="A384" s="62" t="str">
        <f t="shared" si="25"/>
        <v/>
      </c>
      <c r="B384" s="4"/>
      <c r="C384" s="48" t="str">
        <f t="shared" si="23"/>
        <v/>
      </c>
      <c r="D384" s="47" t="str">
        <f t="shared" si="24"/>
        <v/>
      </c>
      <c r="E384" s="59"/>
      <c r="F384" s="47"/>
      <c r="G384" s="65" t="str">
        <f t="shared" si="22"/>
        <v/>
      </c>
    </row>
    <row r="385" spans="1:7" ht="14.25" customHeight="1">
      <c r="A385" s="62" t="str">
        <f t="shared" si="25"/>
        <v/>
      </c>
      <c r="B385" s="4"/>
      <c r="C385" s="48" t="str">
        <f t="shared" si="23"/>
        <v/>
      </c>
      <c r="D385" s="47" t="str">
        <f t="shared" si="24"/>
        <v/>
      </c>
      <c r="E385" s="59"/>
      <c r="F385" s="47"/>
      <c r="G385" s="65" t="str">
        <f t="shared" si="22"/>
        <v/>
      </c>
    </row>
    <row r="386" spans="1:7" ht="14.25" customHeight="1">
      <c r="A386" s="62" t="str">
        <f t="shared" si="25"/>
        <v/>
      </c>
      <c r="B386" s="4"/>
      <c r="C386" s="48" t="str">
        <f t="shared" si="23"/>
        <v/>
      </c>
      <c r="D386" s="47" t="str">
        <f t="shared" si="24"/>
        <v/>
      </c>
      <c r="E386" s="59"/>
      <c r="F386" s="47"/>
      <c r="G386" s="65" t="str">
        <f t="shared" si="22"/>
        <v/>
      </c>
    </row>
    <row r="387" spans="1:7" ht="14.25" customHeight="1">
      <c r="A387" s="62" t="str">
        <f t="shared" si="25"/>
        <v/>
      </c>
      <c r="B387" s="4"/>
      <c r="C387" s="48" t="str">
        <f t="shared" si="23"/>
        <v/>
      </c>
      <c r="D387" s="47" t="str">
        <f t="shared" si="24"/>
        <v/>
      </c>
      <c r="E387" s="59"/>
      <c r="F387" s="47"/>
      <c r="G387" s="65" t="str">
        <f t="shared" si="22"/>
        <v/>
      </c>
    </row>
    <row r="388" spans="1:7" ht="14.25" customHeight="1">
      <c r="A388" s="62" t="str">
        <f t="shared" si="25"/>
        <v/>
      </c>
      <c r="B388" s="4"/>
      <c r="C388" s="48" t="str">
        <f t="shared" si="23"/>
        <v/>
      </c>
      <c r="D388" s="47" t="str">
        <f t="shared" si="24"/>
        <v/>
      </c>
      <c r="E388" s="59"/>
      <c r="F388" s="47"/>
      <c r="G388" s="65" t="str">
        <f t="shared" si="22"/>
        <v/>
      </c>
    </row>
    <row r="389" spans="1:7" ht="14.25" customHeight="1">
      <c r="A389" s="62" t="str">
        <f t="shared" si="25"/>
        <v/>
      </c>
      <c r="B389" s="4"/>
      <c r="C389" s="48" t="str">
        <f t="shared" si="23"/>
        <v/>
      </c>
      <c r="D389" s="47" t="str">
        <f t="shared" si="24"/>
        <v/>
      </c>
      <c r="E389" s="59"/>
      <c r="F389" s="47"/>
      <c r="G389" s="65" t="str">
        <f t="shared" ref="G389:G452" si="26">IF(AND(E389="",F389=""),"",IF(F389="",IF(D389="M",VLOOKUP(E389,J$2:L$21,2,TRUE),VLOOKUP(E389,J$2:L$21,3,TRUE)),IF(D389="M",VLOOKUP(F389,J$24:L$45,2,TRUE),VLOOKUP(F389,J$24:L$45,3,TRUE))))</f>
        <v/>
      </c>
    </row>
    <row r="390" spans="1:7" ht="14.25" customHeight="1">
      <c r="A390" s="62" t="str">
        <f t="shared" si="25"/>
        <v/>
      </c>
      <c r="B390" s="4"/>
      <c r="C390" s="48" t="str">
        <f t="shared" ref="C390:C453" si="27">IF(B390="","",IF(C389="","",C389))</f>
        <v/>
      </c>
      <c r="D390" s="47" t="str">
        <f t="shared" ref="D390:D453" si="28">IF(B390="","",IF(D389="","",D389))</f>
        <v/>
      </c>
      <c r="E390" s="59"/>
      <c r="F390" s="47"/>
      <c r="G390" s="65" t="str">
        <f t="shared" si="26"/>
        <v/>
      </c>
    </row>
    <row r="391" spans="1:7" ht="14.25" customHeight="1">
      <c r="A391" s="62" t="str">
        <f t="shared" si="25"/>
        <v/>
      </c>
      <c r="B391" s="4"/>
      <c r="C391" s="48" t="str">
        <f t="shared" si="27"/>
        <v/>
      </c>
      <c r="D391" s="47" t="str">
        <f t="shared" si="28"/>
        <v/>
      </c>
      <c r="E391" s="59"/>
      <c r="F391" s="47"/>
      <c r="G391" s="65" t="str">
        <f t="shared" si="26"/>
        <v/>
      </c>
    </row>
    <row r="392" spans="1:7" ht="14.25" customHeight="1">
      <c r="A392" s="62" t="str">
        <f t="shared" si="25"/>
        <v/>
      </c>
      <c r="B392" s="4"/>
      <c r="C392" s="48" t="str">
        <f t="shared" si="27"/>
        <v/>
      </c>
      <c r="D392" s="47" t="str">
        <f t="shared" si="28"/>
        <v/>
      </c>
      <c r="E392" s="59"/>
      <c r="F392" s="47"/>
      <c r="G392" s="65" t="str">
        <f t="shared" si="26"/>
        <v/>
      </c>
    </row>
    <row r="393" spans="1:7" ht="14.25" customHeight="1">
      <c r="A393" s="62" t="str">
        <f t="shared" si="25"/>
        <v/>
      </c>
      <c r="B393" s="4"/>
      <c r="C393" s="48" t="str">
        <f t="shared" si="27"/>
        <v/>
      </c>
      <c r="D393" s="47" t="str">
        <f t="shared" si="28"/>
        <v/>
      </c>
      <c r="E393" s="59"/>
      <c r="F393" s="47"/>
      <c r="G393" s="65" t="str">
        <f t="shared" si="26"/>
        <v/>
      </c>
    </row>
    <row r="394" spans="1:7" ht="14.25" customHeight="1">
      <c r="A394" s="62" t="str">
        <f t="shared" si="25"/>
        <v/>
      </c>
      <c r="B394" s="4"/>
      <c r="C394" s="48" t="str">
        <f t="shared" si="27"/>
        <v/>
      </c>
      <c r="D394" s="47" t="str">
        <f t="shared" si="28"/>
        <v/>
      </c>
      <c r="E394" s="59"/>
      <c r="F394" s="47"/>
      <c r="G394" s="65" t="str">
        <f t="shared" si="26"/>
        <v/>
      </c>
    </row>
    <row r="395" spans="1:7" ht="14.25" customHeight="1">
      <c r="A395" s="62" t="str">
        <f t="shared" si="25"/>
        <v/>
      </c>
      <c r="B395" s="4"/>
      <c r="C395" s="48" t="str">
        <f t="shared" si="27"/>
        <v/>
      </c>
      <c r="D395" s="47" t="str">
        <f t="shared" si="28"/>
        <v/>
      </c>
      <c r="E395" s="59"/>
      <c r="F395" s="47"/>
      <c r="G395" s="65" t="str">
        <f t="shared" si="26"/>
        <v/>
      </c>
    </row>
    <row r="396" spans="1:7" ht="14.25" customHeight="1">
      <c r="A396" s="62" t="str">
        <f t="shared" si="25"/>
        <v/>
      </c>
      <c r="B396" s="4"/>
      <c r="C396" s="48" t="str">
        <f t="shared" si="27"/>
        <v/>
      </c>
      <c r="D396" s="47" t="str">
        <f t="shared" si="28"/>
        <v/>
      </c>
      <c r="E396" s="59"/>
      <c r="F396" s="47"/>
      <c r="G396" s="65" t="str">
        <f t="shared" si="26"/>
        <v/>
      </c>
    </row>
    <row r="397" spans="1:7" ht="14.25" customHeight="1">
      <c r="A397" s="62" t="str">
        <f t="shared" si="25"/>
        <v/>
      </c>
      <c r="B397" s="4"/>
      <c r="C397" s="48" t="str">
        <f t="shared" si="27"/>
        <v/>
      </c>
      <c r="D397" s="47" t="str">
        <f t="shared" si="28"/>
        <v/>
      </c>
      <c r="E397" s="59"/>
      <c r="F397" s="47"/>
      <c r="G397" s="65" t="str">
        <f t="shared" si="26"/>
        <v/>
      </c>
    </row>
    <row r="398" spans="1:7" ht="14.25" customHeight="1">
      <c r="A398" s="62" t="str">
        <f t="shared" si="25"/>
        <v/>
      </c>
      <c r="B398" s="4"/>
      <c r="C398" s="48" t="str">
        <f t="shared" si="27"/>
        <v/>
      </c>
      <c r="D398" s="47" t="str">
        <f t="shared" si="28"/>
        <v/>
      </c>
      <c r="E398" s="59"/>
      <c r="F398" s="47"/>
      <c r="G398" s="65" t="str">
        <f t="shared" si="26"/>
        <v/>
      </c>
    </row>
    <row r="399" spans="1:7" ht="14.25" customHeight="1">
      <c r="A399" s="62" t="str">
        <f t="shared" si="25"/>
        <v/>
      </c>
      <c r="B399" s="4"/>
      <c r="C399" s="48" t="str">
        <f t="shared" si="27"/>
        <v/>
      </c>
      <c r="D399" s="47" t="str">
        <f t="shared" si="28"/>
        <v/>
      </c>
      <c r="E399" s="59"/>
      <c r="F399" s="47"/>
      <c r="G399" s="65" t="str">
        <f t="shared" si="26"/>
        <v/>
      </c>
    </row>
    <row r="400" spans="1:7" ht="14.25" customHeight="1">
      <c r="A400" s="62" t="str">
        <f t="shared" si="25"/>
        <v/>
      </c>
      <c r="B400" s="4"/>
      <c r="C400" s="48" t="str">
        <f t="shared" si="27"/>
        <v/>
      </c>
      <c r="D400" s="47" t="str">
        <f t="shared" si="28"/>
        <v/>
      </c>
      <c r="E400" s="59"/>
      <c r="F400" s="47"/>
      <c r="G400" s="65" t="str">
        <f t="shared" si="26"/>
        <v/>
      </c>
    </row>
    <row r="401" spans="1:7" ht="14.25" customHeight="1">
      <c r="A401" s="62" t="str">
        <f t="shared" si="25"/>
        <v/>
      </c>
      <c r="B401" s="4"/>
      <c r="C401" s="48" t="str">
        <f t="shared" si="27"/>
        <v/>
      </c>
      <c r="D401" s="47" t="str">
        <f t="shared" si="28"/>
        <v/>
      </c>
      <c r="E401" s="59"/>
      <c r="F401" s="47"/>
      <c r="G401" s="65" t="str">
        <f t="shared" si="26"/>
        <v/>
      </c>
    </row>
    <row r="402" spans="1:7" ht="14.25" customHeight="1">
      <c r="A402" s="62" t="str">
        <f t="shared" si="25"/>
        <v/>
      </c>
      <c r="B402" s="4"/>
      <c r="C402" s="48" t="str">
        <f t="shared" si="27"/>
        <v/>
      </c>
      <c r="D402" s="47" t="str">
        <f t="shared" si="28"/>
        <v/>
      </c>
      <c r="E402" s="59"/>
      <c r="F402" s="47"/>
      <c r="G402" s="65" t="str">
        <f t="shared" si="26"/>
        <v/>
      </c>
    </row>
    <row r="403" spans="1:7" ht="14.25" customHeight="1">
      <c r="A403" s="62" t="str">
        <f t="shared" si="25"/>
        <v/>
      </c>
      <c r="B403" s="4"/>
      <c r="C403" s="48" t="str">
        <f t="shared" si="27"/>
        <v/>
      </c>
      <c r="D403" s="47" t="str">
        <f t="shared" si="28"/>
        <v/>
      </c>
      <c r="E403" s="59"/>
      <c r="F403" s="47"/>
      <c r="G403" s="65" t="str">
        <f t="shared" si="26"/>
        <v/>
      </c>
    </row>
    <row r="404" spans="1:7" ht="14.25" customHeight="1">
      <c r="A404" s="62" t="str">
        <f t="shared" si="25"/>
        <v/>
      </c>
      <c r="B404" s="4"/>
      <c r="C404" s="48" t="str">
        <f t="shared" si="27"/>
        <v/>
      </c>
      <c r="D404" s="47" t="str">
        <f t="shared" si="28"/>
        <v/>
      </c>
      <c r="E404" s="59"/>
      <c r="F404" s="47"/>
      <c r="G404" s="65" t="str">
        <f t="shared" si="26"/>
        <v/>
      </c>
    </row>
    <row r="405" spans="1:7" ht="14.25" customHeight="1">
      <c r="A405" s="62" t="str">
        <f t="shared" si="25"/>
        <v/>
      </c>
      <c r="B405" s="4"/>
      <c r="C405" s="48" t="str">
        <f t="shared" si="27"/>
        <v/>
      </c>
      <c r="D405" s="47" t="str">
        <f t="shared" si="28"/>
        <v/>
      </c>
      <c r="E405" s="59"/>
      <c r="F405" s="47"/>
      <c r="G405" s="65" t="str">
        <f t="shared" si="26"/>
        <v/>
      </c>
    </row>
    <row r="406" spans="1:7" ht="14.25" customHeight="1">
      <c r="A406" s="62" t="str">
        <f t="shared" si="25"/>
        <v/>
      </c>
      <c r="B406" s="4"/>
      <c r="C406" s="48" t="str">
        <f t="shared" si="27"/>
        <v/>
      </c>
      <c r="D406" s="47" t="str">
        <f t="shared" si="28"/>
        <v/>
      </c>
      <c r="E406" s="59"/>
      <c r="F406" s="47"/>
      <c r="G406" s="65" t="str">
        <f t="shared" si="26"/>
        <v/>
      </c>
    </row>
    <row r="407" spans="1:7" ht="14.25" customHeight="1">
      <c r="A407" s="62" t="str">
        <f t="shared" si="25"/>
        <v/>
      </c>
      <c r="B407" s="4"/>
      <c r="C407" s="48" t="str">
        <f t="shared" si="27"/>
        <v/>
      </c>
      <c r="D407" s="47" t="str">
        <f t="shared" si="28"/>
        <v/>
      </c>
      <c r="E407" s="59"/>
      <c r="F407" s="47"/>
      <c r="G407" s="65" t="str">
        <f t="shared" si="26"/>
        <v/>
      </c>
    </row>
    <row r="408" spans="1:7" ht="14.25" customHeight="1">
      <c r="A408" s="62" t="str">
        <f t="shared" si="25"/>
        <v/>
      </c>
      <c r="B408" s="4"/>
      <c r="C408" s="48" t="str">
        <f t="shared" si="27"/>
        <v/>
      </c>
      <c r="D408" s="47" t="str">
        <f t="shared" si="28"/>
        <v/>
      </c>
      <c r="E408" s="59"/>
      <c r="F408" s="47"/>
      <c r="G408" s="65" t="str">
        <f t="shared" si="26"/>
        <v/>
      </c>
    </row>
    <row r="409" spans="1:7" ht="14.25" customHeight="1">
      <c r="A409" s="62" t="str">
        <f t="shared" si="25"/>
        <v/>
      </c>
      <c r="B409" s="4"/>
      <c r="C409" s="48" t="str">
        <f t="shared" si="27"/>
        <v/>
      </c>
      <c r="D409" s="47" t="str">
        <f t="shared" si="28"/>
        <v/>
      </c>
      <c r="E409" s="59"/>
      <c r="F409" s="47"/>
      <c r="G409" s="65" t="str">
        <f t="shared" si="26"/>
        <v/>
      </c>
    </row>
    <row r="410" spans="1:7" ht="14.25" customHeight="1">
      <c r="A410" s="62" t="str">
        <f t="shared" si="25"/>
        <v/>
      </c>
      <c r="B410" s="4"/>
      <c r="C410" s="48" t="str">
        <f t="shared" si="27"/>
        <v/>
      </c>
      <c r="D410" s="47" t="str">
        <f t="shared" si="28"/>
        <v/>
      </c>
      <c r="E410" s="59"/>
      <c r="F410" s="47"/>
      <c r="G410" s="65" t="str">
        <f t="shared" si="26"/>
        <v/>
      </c>
    </row>
    <row r="411" spans="1:7" ht="14.25" customHeight="1">
      <c r="A411" s="62" t="str">
        <f t="shared" si="25"/>
        <v/>
      </c>
      <c r="B411" s="4"/>
      <c r="C411" s="48" t="str">
        <f t="shared" si="27"/>
        <v/>
      </c>
      <c r="D411" s="47" t="str">
        <f t="shared" si="28"/>
        <v/>
      </c>
      <c r="E411" s="59"/>
      <c r="F411" s="47"/>
      <c r="G411" s="65" t="str">
        <f t="shared" si="26"/>
        <v/>
      </c>
    </row>
    <row r="412" spans="1:7" ht="14.25" customHeight="1">
      <c r="A412" s="62" t="str">
        <f t="shared" si="25"/>
        <v/>
      </c>
      <c r="B412" s="4"/>
      <c r="C412" s="48" t="str">
        <f t="shared" si="27"/>
        <v/>
      </c>
      <c r="D412" s="47" t="str">
        <f t="shared" si="28"/>
        <v/>
      </c>
      <c r="E412" s="59"/>
      <c r="F412" s="47"/>
      <c r="G412" s="65" t="str">
        <f t="shared" si="26"/>
        <v/>
      </c>
    </row>
    <row r="413" spans="1:7" ht="14.25" customHeight="1">
      <c r="A413" s="62" t="str">
        <f t="shared" si="25"/>
        <v/>
      </c>
      <c r="B413" s="4"/>
      <c r="C413" s="48" t="str">
        <f t="shared" si="27"/>
        <v/>
      </c>
      <c r="D413" s="47" t="str">
        <f t="shared" si="28"/>
        <v/>
      </c>
      <c r="E413" s="59"/>
      <c r="F413" s="47"/>
      <c r="G413" s="65" t="str">
        <f t="shared" si="26"/>
        <v/>
      </c>
    </row>
    <row r="414" spans="1:7" ht="14.25" customHeight="1">
      <c r="A414" s="62" t="str">
        <f t="shared" si="25"/>
        <v/>
      </c>
      <c r="B414" s="4"/>
      <c r="C414" s="48" t="str">
        <f t="shared" si="27"/>
        <v/>
      </c>
      <c r="D414" s="47" t="str">
        <f t="shared" si="28"/>
        <v/>
      </c>
      <c r="E414" s="59"/>
      <c r="F414" s="47"/>
      <c r="G414" s="65" t="str">
        <f t="shared" si="26"/>
        <v/>
      </c>
    </row>
    <row r="415" spans="1:7" ht="14.25" customHeight="1">
      <c r="A415" s="62" t="str">
        <f t="shared" si="25"/>
        <v/>
      </c>
      <c r="B415" s="4"/>
      <c r="C415" s="48" t="str">
        <f t="shared" si="27"/>
        <v/>
      </c>
      <c r="D415" s="47" t="str">
        <f t="shared" si="28"/>
        <v/>
      </c>
      <c r="E415" s="59"/>
      <c r="F415" s="47"/>
      <c r="G415" s="65" t="str">
        <f t="shared" si="26"/>
        <v/>
      </c>
    </row>
    <row r="416" spans="1:7" ht="14.25" customHeight="1">
      <c r="A416" s="62" t="str">
        <f t="shared" si="25"/>
        <v/>
      </c>
      <c r="B416" s="4"/>
      <c r="C416" s="48" t="str">
        <f t="shared" si="27"/>
        <v/>
      </c>
      <c r="D416" s="47" t="str">
        <f t="shared" si="28"/>
        <v/>
      </c>
      <c r="E416" s="59"/>
      <c r="F416" s="47"/>
      <c r="G416" s="65" t="str">
        <f t="shared" si="26"/>
        <v/>
      </c>
    </row>
    <row r="417" spans="1:7" ht="14.25" customHeight="1">
      <c r="A417" s="62" t="str">
        <f t="shared" si="25"/>
        <v/>
      </c>
      <c r="B417" s="4"/>
      <c r="C417" s="48" t="str">
        <f t="shared" si="27"/>
        <v/>
      </c>
      <c r="D417" s="47" t="str">
        <f t="shared" si="28"/>
        <v/>
      </c>
      <c r="E417" s="59"/>
      <c r="F417" s="47"/>
      <c r="G417" s="65" t="str">
        <f t="shared" si="26"/>
        <v/>
      </c>
    </row>
    <row r="418" spans="1:7" ht="14.25" customHeight="1">
      <c r="A418" s="62" t="str">
        <f t="shared" si="25"/>
        <v/>
      </c>
      <c r="B418" s="4"/>
      <c r="C418" s="48" t="str">
        <f t="shared" si="27"/>
        <v/>
      </c>
      <c r="D418" s="47" t="str">
        <f t="shared" si="28"/>
        <v/>
      </c>
      <c r="E418" s="59"/>
      <c r="F418" s="47"/>
      <c r="G418" s="65" t="str">
        <f t="shared" si="26"/>
        <v/>
      </c>
    </row>
    <row r="419" spans="1:7" ht="14.25" customHeight="1">
      <c r="A419" s="62" t="str">
        <f t="shared" si="25"/>
        <v/>
      </c>
      <c r="B419" s="4"/>
      <c r="C419" s="48" t="str">
        <f t="shared" si="27"/>
        <v/>
      </c>
      <c r="D419" s="47" t="str">
        <f t="shared" si="28"/>
        <v/>
      </c>
      <c r="E419" s="59"/>
      <c r="F419" s="47"/>
      <c r="G419" s="65" t="str">
        <f t="shared" si="26"/>
        <v/>
      </c>
    </row>
    <row r="420" spans="1:7" ht="14.25" customHeight="1">
      <c r="A420" s="62" t="str">
        <f t="shared" si="25"/>
        <v/>
      </c>
      <c r="B420" s="4"/>
      <c r="C420" s="48" t="str">
        <f t="shared" si="27"/>
        <v/>
      </c>
      <c r="D420" s="47" t="str">
        <f t="shared" si="28"/>
        <v/>
      </c>
      <c r="E420" s="59"/>
      <c r="F420" s="47"/>
      <c r="G420" s="65" t="str">
        <f t="shared" si="26"/>
        <v/>
      </c>
    </row>
    <row r="421" spans="1:7" ht="14.25" customHeight="1">
      <c r="A421" s="62" t="str">
        <f t="shared" si="25"/>
        <v/>
      </c>
      <c r="B421" s="4"/>
      <c r="C421" s="48" t="str">
        <f t="shared" si="27"/>
        <v/>
      </c>
      <c r="D421" s="47" t="str">
        <f t="shared" si="28"/>
        <v/>
      </c>
      <c r="E421" s="59"/>
      <c r="F421" s="47"/>
      <c r="G421" s="65" t="str">
        <f t="shared" si="26"/>
        <v/>
      </c>
    </row>
    <row r="422" spans="1:7" ht="14.25" customHeight="1">
      <c r="A422" s="62" t="str">
        <f t="shared" si="25"/>
        <v/>
      </c>
      <c r="B422" s="4"/>
      <c r="C422" s="48" t="str">
        <f t="shared" si="27"/>
        <v/>
      </c>
      <c r="D422" s="47" t="str">
        <f t="shared" si="28"/>
        <v/>
      </c>
      <c r="E422" s="59"/>
      <c r="F422" s="47"/>
      <c r="G422" s="65" t="str">
        <f t="shared" si="26"/>
        <v/>
      </c>
    </row>
    <row r="423" spans="1:7" ht="14.25" customHeight="1">
      <c r="A423" s="62" t="str">
        <f t="shared" si="25"/>
        <v/>
      </c>
      <c r="B423" s="4"/>
      <c r="C423" s="48" t="str">
        <f t="shared" si="27"/>
        <v/>
      </c>
      <c r="D423" s="47" t="str">
        <f t="shared" si="28"/>
        <v/>
      </c>
      <c r="E423" s="59"/>
      <c r="F423" s="47"/>
      <c r="G423" s="65" t="str">
        <f t="shared" si="26"/>
        <v/>
      </c>
    </row>
    <row r="424" spans="1:7" ht="14.25" customHeight="1">
      <c r="A424" s="62" t="str">
        <f t="shared" si="25"/>
        <v/>
      </c>
      <c r="B424" s="4"/>
      <c r="C424" s="48" t="str">
        <f t="shared" si="27"/>
        <v/>
      </c>
      <c r="D424" s="47" t="str">
        <f t="shared" si="28"/>
        <v/>
      </c>
      <c r="E424" s="59"/>
      <c r="F424" s="47"/>
      <c r="G424" s="65" t="str">
        <f t="shared" si="26"/>
        <v/>
      </c>
    </row>
    <row r="425" spans="1:7" ht="14.25" customHeight="1">
      <c r="A425" s="62" t="str">
        <f t="shared" si="25"/>
        <v/>
      </c>
      <c r="B425" s="4"/>
      <c r="C425" s="48" t="str">
        <f t="shared" si="27"/>
        <v/>
      </c>
      <c r="D425" s="47" t="str">
        <f t="shared" si="28"/>
        <v/>
      </c>
      <c r="E425" s="59"/>
      <c r="F425" s="47"/>
      <c r="G425" s="65" t="str">
        <f t="shared" si="26"/>
        <v/>
      </c>
    </row>
    <row r="426" spans="1:7" ht="14.25" customHeight="1">
      <c r="A426" s="62" t="str">
        <f t="shared" si="25"/>
        <v/>
      </c>
      <c r="B426" s="4"/>
      <c r="C426" s="48" t="str">
        <f t="shared" si="27"/>
        <v/>
      </c>
      <c r="D426" s="47" t="str">
        <f t="shared" si="28"/>
        <v/>
      </c>
      <c r="E426" s="59"/>
      <c r="F426" s="47"/>
      <c r="G426" s="65" t="str">
        <f t="shared" si="26"/>
        <v/>
      </c>
    </row>
    <row r="427" spans="1:7" ht="14.25" customHeight="1">
      <c r="A427" s="62" t="str">
        <f t="shared" si="25"/>
        <v/>
      </c>
      <c r="B427" s="4"/>
      <c r="C427" s="48" t="str">
        <f t="shared" si="27"/>
        <v/>
      </c>
      <c r="D427" s="47" t="str">
        <f t="shared" si="28"/>
        <v/>
      </c>
      <c r="E427" s="59"/>
      <c r="F427" s="47"/>
      <c r="G427" s="65" t="str">
        <f t="shared" si="26"/>
        <v/>
      </c>
    </row>
    <row r="428" spans="1:7" ht="14.25" customHeight="1">
      <c r="A428" s="62" t="str">
        <f t="shared" si="25"/>
        <v/>
      </c>
      <c r="B428" s="4"/>
      <c r="C428" s="48" t="str">
        <f t="shared" si="27"/>
        <v/>
      </c>
      <c r="D428" s="47" t="str">
        <f t="shared" si="28"/>
        <v/>
      </c>
      <c r="E428" s="59"/>
      <c r="F428" s="47"/>
      <c r="G428" s="65" t="str">
        <f t="shared" si="26"/>
        <v/>
      </c>
    </row>
    <row r="429" spans="1:7" ht="14.25" customHeight="1">
      <c r="A429" s="62" t="str">
        <f t="shared" si="25"/>
        <v/>
      </c>
      <c r="B429" s="4"/>
      <c r="C429" s="48" t="str">
        <f t="shared" si="27"/>
        <v/>
      </c>
      <c r="D429" s="47" t="str">
        <f t="shared" si="28"/>
        <v/>
      </c>
      <c r="E429" s="59"/>
      <c r="F429" s="47"/>
      <c r="G429" s="65" t="str">
        <f t="shared" si="26"/>
        <v/>
      </c>
    </row>
    <row r="430" spans="1:7" ht="14.25" customHeight="1">
      <c r="A430" s="62" t="str">
        <f t="shared" si="25"/>
        <v/>
      </c>
      <c r="B430" s="4"/>
      <c r="C430" s="48" t="str">
        <f t="shared" si="27"/>
        <v/>
      </c>
      <c r="D430" s="47" t="str">
        <f t="shared" si="28"/>
        <v/>
      </c>
      <c r="E430" s="59"/>
      <c r="F430" s="47"/>
      <c r="G430" s="65" t="str">
        <f t="shared" si="26"/>
        <v/>
      </c>
    </row>
    <row r="431" spans="1:7" ht="14.25" customHeight="1">
      <c r="A431" s="62" t="str">
        <f t="shared" si="25"/>
        <v/>
      </c>
      <c r="B431" s="4"/>
      <c r="C431" s="48" t="str">
        <f t="shared" si="27"/>
        <v/>
      </c>
      <c r="D431" s="47" t="str">
        <f t="shared" si="28"/>
        <v/>
      </c>
      <c r="E431" s="59"/>
      <c r="F431" s="47"/>
      <c r="G431" s="65" t="str">
        <f t="shared" si="26"/>
        <v/>
      </c>
    </row>
    <row r="432" spans="1:7" ht="14.25" customHeight="1">
      <c r="A432" s="62" t="str">
        <f t="shared" si="25"/>
        <v/>
      </c>
      <c r="B432" s="4"/>
      <c r="C432" s="48" t="str">
        <f t="shared" si="27"/>
        <v/>
      </c>
      <c r="D432" s="47" t="str">
        <f t="shared" si="28"/>
        <v/>
      </c>
      <c r="E432" s="59"/>
      <c r="F432" s="47"/>
      <c r="G432" s="65" t="str">
        <f t="shared" si="26"/>
        <v/>
      </c>
    </row>
    <row r="433" spans="1:7" ht="14.25" customHeight="1">
      <c r="A433" s="62" t="str">
        <f t="shared" si="25"/>
        <v/>
      </c>
      <c r="B433" s="4"/>
      <c r="C433" s="48" t="str">
        <f t="shared" si="27"/>
        <v/>
      </c>
      <c r="D433" s="47" t="str">
        <f t="shared" si="28"/>
        <v/>
      </c>
      <c r="E433" s="59"/>
      <c r="F433" s="47"/>
      <c r="G433" s="65" t="str">
        <f t="shared" si="26"/>
        <v/>
      </c>
    </row>
    <row r="434" spans="1:7" ht="14.25" customHeight="1">
      <c r="A434" s="62" t="str">
        <f t="shared" si="25"/>
        <v/>
      </c>
      <c r="B434" s="4"/>
      <c r="C434" s="48" t="str">
        <f t="shared" si="27"/>
        <v/>
      </c>
      <c r="D434" s="47" t="str">
        <f t="shared" si="28"/>
        <v/>
      </c>
      <c r="E434" s="59"/>
      <c r="F434" s="47"/>
      <c r="G434" s="65" t="str">
        <f t="shared" si="26"/>
        <v/>
      </c>
    </row>
    <row r="435" spans="1:7" ht="14.25" customHeight="1">
      <c r="A435" s="62" t="str">
        <f t="shared" si="25"/>
        <v/>
      </c>
      <c r="B435" s="4"/>
      <c r="C435" s="48" t="str">
        <f t="shared" si="27"/>
        <v/>
      </c>
      <c r="D435" s="47" t="str">
        <f t="shared" si="28"/>
        <v/>
      </c>
      <c r="E435" s="59"/>
      <c r="F435" s="47"/>
      <c r="G435" s="65" t="str">
        <f t="shared" si="26"/>
        <v/>
      </c>
    </row>
    <row r="436" spans="1:7" ht="14.25" customHeight="1">
      <c r="A436" s="62" t="str">
        <f t="shared" si="25"/>
        <v/>
      </c>
      <c r="B436" s="4"/>
      <c r="C436" s="48" t="str">
        <f t="shared" si="27"/>
        <v/>
      </c>
      <c r="D436" s="47" t="str">
        <f t="shared" si="28"/>
        <v/>
      </c>
      <c r="E436" s="59"/>
      <c r="F436" s="47"/>
      <c r="G436" s="65" t="str">
        <f t="shared" si="26"/>
        <v/>
      </c>
    </row>
    <row r="437" spans="1:7" ht="14.25" customHeight="1">
      <c r="A437" s="62" t="str">
        <f t="shared" si="25"/>
        <v/>
      </c>
      <c r="B437" s="4"/>
      <c r="C437" s="48" t="str">
        <f t="shared" si="27"/>
        <v/>
      </c>
      <c r="D437" s="47" t="str">
        <f t="shared" si="28"/>
        <v/>
      </c>
      <c r="E437" s="59"/>
      <c r="F437" s="47"/>
      <c r="G437" s="65" t="str">
        <f t="shared" si="26"/>
        <v/>
      </c>
    </row>
    <row r="438" spans="1:7" ht="14.25" customHeight="1">
      <c r="A438" s="62" t="str">
        <f t="shared" si="25"/>
        <v/>
      </c>
      <c r="B438" s="4"/>
      <c r="C438" s="48" t="str">
        <f t="shared" si="27"/>
        <v/>
      </c>
      <c r="D438" s="47" t="str">
        <f t="shared" si="28"/>
        <v/>
      </c>
      <c r="E438" s="59"/>
      <c r="F438" s="47"/>
      <c r="G438" s="65" t="str">
        <f t="shared" si="26"/>
        <v/>
      </c>
    </row>
    <row r="439" spans="1:7" ht="14.25" customHeight="1">
      <c r="A439" s="62" t="str">
        <f t="shared" si="25"/>
        <v/>
      </c>
      <c r="B439" s="4"/>
      <c r="C439" s="48" t="str">
        <f t="shared" si="27"/>
        <v/>
      </c>
      <c r="D439" s="47" t="str">
        <f t="shared" si="28"/>
        <v/>
      </c>
      <c r="E439" s="59"/>
      <c r="F439" s="47"/>
      <c r="G439" s="65" t="str">
        <f t="shared" si="26"/>
        <v/>
      </c>
    </row>
    <row r="440" spans="1:7" ht="14.25" customHeight="1">
      <c r="A440" s="62" t="str">
        <f t="shared" si="25"/>
        <v/>
      </c>
      <c r="B440" s="4"/>
      <c r="C440" s="48" t="str">
        <f t="shared" si="27"/>
        <v/>
      </c>
      <c r="D440" s="47" t="str">
        <f t="shared" si="28"/>
        <v/>
      </c>
      <c r="E440" s="59"/>
      <c r="F440" s="47"/>
      <c r="G440" s="65" t="str">
        <f t="shared" si="26"/>
        <v/>
      </c>
    </row>
    <row r="441" spans="1:7" ht="14.25" customHeight="1">
      <c r="A441" s="62" t="str">
        <f t="shared" ref="A441:A503" si="29">IF(B441="","",IF(A440=999,1,A440+1))</f>
        <v/>
      </c>
      <c r="B441" s="4"/>
      <c r="C441" s="48" t="str">
        <f t="shared" si="27"/>
        <v/>
      </c>
      <c r="D441" s="47" t="str">
        <f t="shared" si="28"/>
        <v/>
      </c>
      <c r="E441" s="59"/>
      <c r="F441" s="47"/>
      <c r="G441" s="65" t="str">
        <f t="shared" si="26"/>
        <v/>
      </c>
    </row>
    <row r="442" spans="1:7" ht="14.25" customHeight="1">
      <c r="A442" s="62" t="str">
        <f t="shared" si="29"/>
        <v/>
      </c>
      <c r="B442" s="4"/>
      <c r="C442" s="48" t="str">
        <f t="shared" si="27"/>
        <v/>
      </c>
      <c r="D442" s="47" t="str">
        <f t="shared" si="28"/>
        <v/>
      </c>
      <c r="E442" s="59"/>
      <c r="F442" s="47"/>
      <c r="G442" s="65" t="str">
        <f t="shared" si="26"/>
        <v/>
      </c>
    </row>
    <row r="443" spans="1:7" ht="14.25" customHeight="1">
      <c r="A443" s="62" t="str">
        <f t="shared" si="29"/>
        <v/>
      </c>
      <c r="B443" s="4"/>
      <c r="C443" s="48" t="str">
        <f t="shared" si="27"/>
        <v/>
      </c>
      <c r="D443" s="47" t="str">
        <f t="shared" si="28"/>
        <v/>
      </c>
      <c r="E443" s="59"/>
      <c r="F443" s="47"/>
      <c r="G443" s="65" t="str">
        <f t="shared" si="26"/>
        <v/>
      </c>
    </row>
    <row r="444" spans="1:7" ht="14.25" customHeight="1">
      <c r="A444" s="62" t="str">
        <f t="shared" si="29"/>
        <v/>
      </c>
      <c r="B444" s="4"/>
      <c r="C444" s="48" t="str">
        <f t="shared" si="27"/>
        <v/>
      </c>
      <c r="D444" s="47" t="str">
        <f t="shared" si="28"/>
        <v/>
      </c>
      <c r="E444" s="59"/>
      <c r="F444" s="47"/>
      <c r="G444" s="65" t="str">
        <f t="shared" si="26"/>
        <v/>
      </c>
    </row>
    <row r="445" spans="1:7" ht="14.25" customHeight="1">
      <c r="A445" s="62" t="str">
        <f t="shared" si="29"/>
        <v/>
      </c>
      <c r="B445" s="4"/>
      <c r="C445" s="48" t="str">
        <f t="shared" si="27"/>
        <v/>
      </c>
      <c r="D445" s="47" t="str">
        <f t="shared" si="28"/>
        <v/>
      </c>
      <c r="E445" s="59"/>
      <c r="F445" s="47"/>
      <c r="G445" s="65" t="str">
        <f t="shared" si="26"/>
        <v/>
      </c>
    </row>
    <row r="446" spans="1:7" ht="14.25" customHeight="1">
      <c r="A446" s="62" t="str">
        <f t="shared" si="29"/>
        <v/>
      </c>
      <c r="B446" s="4"/>
      <c r="C446" s="48" t="str">
        <f t="shared" si="27"/>
        <v/>
      </c>
      <c r="D446" s="47" t="str">
        <f t="shared" si="28"/>
        <v/>
      </c>
      <c r="E446" s="59"/>
      <c r="F446" s="47"/>
      <c r="G446" s="65" t="str">
        <f t="shared" si="26"/>
        <v/>
      </c>
    </row>
    <row r="447" spans="1:7" ht="14.25" customHeight="1">
      <c r="A447" s="62" t="str">
        <f t="shared" si="29"/>
        <v/>
      </c>
      <c r="B447" s="4"/>
      <c r="C447" s="48" t="str">
        <f t="shared" si="27"/>
        <v/>
      </c>
      <c r="D447" s="47" t="str">
        <f t="shared" si="28"/>
        <v/>
      </c>
      <c r="E447" s="59"/>
      <c r="F447" s="47"/>
      <c r="G447" s="65" t="str">
        <f t="shared" si="26"/>
        <v/>
      </c>
    </row>
    <row r="448" spans="1:7" ht="14.25" customHeight="1">
      <c r="A448" s="62" t="str">
        <f t="shared" si="29"/>
        <v/>
      </c>
      <c r="B448" s="4"/>
      <c r="C448" s="48" t="str">
        <f t="shared" si="27"/>
        <v/>
      </c>
      <c r="D448" s="47" t="str">
        <f t="shared" si="28"/>
        <v/>
      </c>
      <c r="E448" s="59"/>
      <c r="F448" s="47"/>
      <c r="G448" s="65" t="str">
        <f t="shared" si="26"/>
        <v/>
      </c>
    </row>
    <row r="449" spans="1:7" ht="14.25" customHeight="1">
      <c r="A449" s="62" t="str">
        <f t="shared" si="29"/>
        <v/>
      </c>
      <c r="B449" s="4"/>
      <c r="C449" s="48" t="str">
        <f t="shared" si="27"/>
        <v/>
      </c>
      <c r="D449" s="47" t="str">
        <f t="shared" si="28"/>
        <v/>
      </c>
      <c r="E449" s="59"/>
      <c r="F449" s="47"/>
      <c r="G449" s="65" t="str">
        <f t="shared" si="26"/>
        <v/>
      </c>
    </row>
    <row r="450" spans="1:7" ht="14.25" customHeight="1">
      <c r="A450" s="62" t="str">
        <f t="shared" si="29"/>
        <v/>
      </c>
      <c r="B450" s="4"/>
      <c r="C450" s="48" t="str">
        <f t="shared" si="27"/>
        <v/>
      </c>
      <c r="D450" s="47" t="str">
        <f t="shared" si="28"/>
        <v/>
      </c>
      <c r="E450" s="59"/>
      <c r="F450" s="47"/>
      <c r="G450" s="65" t="str">
        <f t="shared" si="26"/>
        <v/>
      </c>
    </row>
    <row r="451" spans="1:7" ht="14.25" customHeight="1">
      <c r="A451" s="62" t="str">
        <f t="shared" si="29"/>
        <v/>
      </c>
      <c r="B451" s="4"/>
      <c r="C451" s="48" t="str">
        <f t="shared" si="27"/>
        <v/>
      </c>
      <c r="D451" s="47" t="str">
        <f t="shared" si="28"/>
        <v/>
      </c>
      <c r="E451" s="59"/>
      <c r="F451" s="47"/>
      <c r="G451" s="65" t="str">
        <f t="shared" si="26"/>
        <v/>
      </c>
    </row>
    <row r="452" spans="1:7" ht="14.25" customHeight="1">
      <c r="A452" s="62" t="str">
        <f t="shared" si="29"/>
        <v/>
      </c>
      <c r="B452" s="4"/>
      <c r="C452" s="48" t="str">
        <f t="shared" si="27"/>
        <v/>
      </c>
      <c r="D452" s="47" t="str">
        <f t="shared" si="28"/>
        <v/>
      </c>
      <c r="E452" s="59"/>
      <c r="F452" s="47"/>
      <c r="G452" s="65" t="str">
        <f t="shared" si="26"/>
        <v/>
      </c>
    </row>
    <row r="453" spans="1:7" ht="14.25" customHeight="1">
      <c r="A453" s="62" t="str">
        <f t="shared" si="29"/>
        <v/>
      </c>
      <c r="B453" s="4"/>
      <c r="C453" s="48" t="str">
        <f t="shared" si="27"/>
        <v/>
      </c>
      <c r="D453" s="47" t="str">
        <f t="shared" si="28"/>
        <v/>
      </c>
      <c r="E453" s="59"/>
      <c r="F453" s="47"/>
      <c r="G453" s="65" t="str">
        <f t="shared" ref="G453:G503" si="30">IF(AND(E453="",F453=""),"",IF(F453="",IF(D453="M",VLOOKUP(E453,J$2:L$21,2,TRUE),VLOOKUP(E453,J$2:L$21,3,TRUE)),IF(D453="M",VLOOKUP(F453,J$24:L$45,2,TRUE),VLOOKUP(F453,J$24:L$45,3,TRUE))))</f>
        <v/>
      </c>
    </row>
    <row r="454" spans="1:7" ht="14.25" customHeight="1">
      <c r="A454" s="62" t="str">
        <f t="shared" si="29"/>
        <v/>
      </c>
      <c r="B454" s="4"/>
      <c r="C454" s="48" t="str">
        <f t="shared" ref="C454:C503" si="31">IF(B454="","",IF(C453="","",C453))</f>
        <v/>
      </c>
      <c r="D454" s="47" t="str">
        <f t="shared" ref="D454:D503" si="32">IF(B454="","",IF(D453="","",D453))</f>
        <v/>
      </c>
      <c r="E454" s="59"/>
      <c r="F454" s="47"/>
      <c r="G454" s="65" t="str">
        <f t="shared" si="30"/>
        <v/>
      </c>
    </row>
    <row r="455" spans="1:7" ht="14.25" customHeight="1">
      <c r="A455" s="62" t="str">
        <f t="shared" si="29"/>
        <v/>
      </c>
      <c r="B455" s="4"/>
      <c r="C455" s="48" t="str">
        <f t="shared" si="31"/>
        <v/>
      </c>
      <c r="D455" s="47" t="str">
        <f t="shared" si="32"/>
        <v/>
      </c>
      <c r="E455" s="59"/>
      <c r="F455" s="47"/>
      <c r="G455" s="65" t="str">
        <f t="shared" si="30"/>
        <v/>
      </c>
    </row>
    <row r="456" spans="1:7" ht="14.25" customHeight="1">
      <c r="A456" s="62" t="str">
        <f t="shared" si="29"/>
        <v/>
      </c>
      <c r="B456" s="4"/>
      <c r="C456" s="48" t="str">
        <f t="shared" si="31"/>
        <v/>
      </c>
      <c r="D456" s="47" t="str">
        <f t="shared" si="32"/>
        <v/>
      </c>
      <c r="E456" s="59"/>
      <c r="F456" s="47"/>
      <c r="G456" s="65" t="str">
        <f t="shared" si="30"/>
        <v/>
      </c>
    </row>
    <row r="457" spans="1:7" ht="14.25" customHeight="1">
      <c r="A457" s="62" t="str">
        <f t="shared" si="29"/>
        <v/>
      </c>
      <c r="B457" s="4"/>
      <c r="C457" s="48" t="str">
        <f t="shared" si="31"/>
        <v/>
      </c>
      <c r="D457" s="47" t="str">
        <f t="shared" si="32"/>
        <v/>
      </c>
      <c r="E457" s="59"/>
      <c r="F457" s="47"/>
      <c r="G457" s="65" t="str">
        <f t="shared" si="30"/>
        <v/>
      </c>
    </row>
    <row r="458" spans="1:7" ht="14.25" customHeight="1">
      <c r="A458" s="62" t="str">
        <f t="shared" si="29"/>
        <v/>
      </c>
      <c r="B458" s="4"/>
      <c r="C458" s="48" t="str">
        <f t="shared" si="31"/>
        <v/>
      </c>
      <c r="D458" s="47" t="str">
        <f t="shared" si="32"/>
        <v/>
      </c>
      <c r="E458" s="59"/>
      <c r="F458" s="47"/>
      <c r="G458" s="65" t="str">
        <f t="shared" si="30"/>
        <v/>
      </c>
    </row>
    <row r="459" spans="1:7" ht="14.25" customHeight="1">
      <c r="A459" s="62" t="str">
        <f t="shared" si="29"/>
        <v/>
      </c>
      <c r="B459" s="4"/>
      <c r="C459" s="48" t="str">
        <f t="shared" si="31"/>
        <v/>
      </c>
      <c r="D459" s="47" t="str">
        <f t="shared" si="32"/>
        <v/>
      </c>
      <c r="E459" s="59"/>
      <c r="F459" s="47"/>
      <c r="G459" s="65" t="str">
        <f t="shared" si="30"/>
        <v/>
      </c>
    </row>
    <row r="460" spans="1:7" ht="14.25" customHeight="1">
      <c r="A460" s="62" t="str">
        <f t="shared" si="29"/>
        <v/>
      </c>
      <c r="B460" s="4"/>
      <c r="C460" s="48" t="str">
        <f t="shared" si="31"/>
        <v/>
      </c>
      <c r="D460" s="47" t="str">
        <f t="shared" si="32"/>
        <v/>
      </c>
      <c r="E460" s="59"/>
      <c r="F460" s="47"/>
      <c r="G460" s="65" t="str">
        <f t="shared" si="30"/>
        <v/>
      </c>
    </row>
    <row r="461" spans="1:7" ht="14.25" customHeight="1">
      <c r="A461" s="62" t="str">
        <f t="shared" si="29"/>
        <v/>
      </c>
      <c r="B461" s="4"/>
      <c r="C461" s="48" t="str">
        <f t="shared" si="31"/>
        <v/>
      </c>
      <c r="D461" s="47" t="str">
        <f t="shared" si="32"/>
        <v/>
      </c>
      <c r="E461" s="59"/>
      <c r="F461" s="47"/>
      <c r="G461" s="65" t="str">
        <f t="shared" si="30"/>
        <v/>
      </c>
    </row>
    <row r="462" spans="1:7" ht="14.25" customHeight="1">
      <c r="A462" s="62" t="str">
        <f t="shared" si="29"/>
        <v/>
      </c>
      <c r="B462" s="4"/>
      <c r="C462" s="48" t="str">
        <f t="shared" si="31"/>
        <v/>
      </c>
      <c r="D462" s="47" t="str">
        <f t="shared" si="32"/>
        <v/>
      </c>
      <c r="E462" s="59"/>
      <c r="F462" s="47"/>
      <c r="G462" s="65" t="str">
        <f t="shared" si="30"/>
        <v/>
      </c>
    </row>
    <row r="463" spans="1:7" ht="14.25" customHeight="1">
      <c r="A463" s="62" t="str">
        <f t="shared" si="29"/>
        <v/>
      </c>
      <c r="B463" s="4"/>
      <c r="C463" s="48" t="str">
        <f t="shared" si="31"/>
        <v/>
      </c>
      <c r="D463" s="47" t="str">
        <f t="shared" si="32"/>
        <v/>
      </c>
      <c r="E463" s="59"/>
      <c r="F463" s="47"/>
      <c r="G463" s="65" t="str">
        <f t="shared" si="30"/>
        <v/>
      </c>
    </row>
    <row r="464" spans="1:7" ht="14.25" customHeight="1">
      <c r="A464" s="62" t="str">
        <f t="shared" si="29"/>
        <v/>
      </c>
      <c r="B464" s="4"/>
      <c r="C464" s="48" t="str">
        <f t="shared" si="31"/>
        <v/>
      </c>
      <c r="D464" s="47" t="str">
        <f t="shared" si="32"/>
        <v/>
      </c>
      <c r="E464" s="59"/>
      <c r="F464" s="47"/>
      <c r="G464" s="65" t="str">
        <f t="shared" si="30"/>
        <v/>
      </c>
    </row>
    <row r="465" spans="1:7" ht="14.25" customHeight="1">
      <c r="A465" s="62" t="str">
        <f t="shared" si="29"/>
        <v/>
      </c>
      <c r="B465" s="4"/>
      <c r="C465" s="48" t="str">
        <f t="shared" si="31"/>
        <v/>
      </c>
      <c r="D465" s="47" t="str">
        <f t="shared" si="32"/>
        <v/>
      </c>
      <c r="E465" s="59"/>
      <c r="F465" s="47"/>
      <c r="G465" s="65" t="str">
        <f t="shared" si="30"/>
        <v/>
      </c>
    </row>
    <row r="466" spans="1:7" ht="14.25" customHeight="1">
      <c r="A466" s="62" t="str">
        <f t="shared" si="29"/>
        <v/>
      </c>
      <c r="B466" s="4"/>
      <c r="C466" s="48" t="str">
        <f t="shared" si="31"/>
        <v/>
      </c>
      <c r="D466" s="47" t="str">
        <f t="shared" si="32"/>
        <v/>
      </c>
      <c r="E466" s="59"/>
      <c r="F466" s="47"/>
      <c r="G466" s="65" t="str">
        <f t="shared" si="30"/>
        <v/>
      </c>
    </row>
    <row r="467" spans="1:7" ht="14.25" customHeight="1">
      <c r="A467" s="62" t="str">
        <f t="shared" si="29"/>
        <v/>
      </c>
      <c r="B467" s="4"/>
      <c r="C467" s="48" t="str">
        <f t="shared" si="31"/>
        <v/>
      </c>
      <c r="D467" s="47" t="str">
        <f t="shared" si="32"/>
        <v/>
      </c>
      <c r="E467" s="59"/>
      <c r="F467" s="47"/>
      <c r="G467" s="65" t="str">
        <f t="shared" si="30"/>
        <v/>
      </c>
    </row>
    <row r="468" spans="1:7" ht="14.25" customHeight="1">
      <c r="A468" s="62" t="str">
        <f t="shared" si="29"/>
        <v/>
      </c>
      <c r="B468" s="4"/>
      <c r="C468" s="48" t="str">
        <f t="shared" si="31"/>
        <v/>
      </c>
      <c r="D468" s="47" t="str">
        <f t="shared" si="32"/>
        <v/>
      </c>
      <c r="E468" s="59"/>
      <c r="F468" s="47"/>
      <c r="G468" s="65" t="str">
        <f t="shared" si="30"/>
        <v/>
      </c>
    </row>
    <row r="469" spans="1:7" ht="14.25" customHeight="1">
      <c r="A469" s="62" t="str">
        <f t="shared" si="29"/>
        <v/>
      </c>
      <c r="B469" s="4"/>
      <c r="C469" s="48" t="str">
        <f t="shared" si="31"/>
        <v/>
      </c>
      <c r="D469" s="47" t="str">
        <f t="shared" si="32"/>
        <v/>
      </c>
      <c r="E469" s="59"/>
      <c r="F469" s="47"/>
      <c r="G469" s="65" t="str">
        <f t="shared" si="30"/>
        <v/>
      </c>
    </row>
    <row r="470" spans="1:7" ht="14.25" customHeight="1">
      <c r="A470" s="62" t="str">
        <f t="shared" si="29"/>
        <v/>
      </c>
      <c r="B470" s="4"/>
      <c r="C470" s="48" t="str">
        <f t="shared" si="31"/>
        <v/>
      </c>
      <c r="D470" s="47" t="str">
        <f t="shared" si="32"/>
        <v/>
      </c>
      <c r="E470" s="59"/>
      <c r="F470" s="47"/>
      <c r="G470" s="65" t="str">
        <f t="shared" si="30"/>
        <v/>
      </c>
    </row>
    <row r="471" spans="1:7" ht="14.25" customHeight="1">
      <c r="A471" s="62" t="str">
        <f t="shared" si="29"/>
        <v/>
      </c>
      <c r="B471" s="4"/>
      <c r="C471" s="48" t="str">
        <f t="shared" si="31"/>
        <v/>
      </c>
      <c r="D471" s="47" t="str">
        <f t="shared" si="32"/>
        <v/>
      </c>
      <c r="E471" s="59"/>
      <c r="F471" s="47"/>
      <c r="G471" s="65" t="str">
        <f t="shared" si="30"/>
        <v/>
      </c>
    </row>
    <row r="472" spans="1:7" ht="14.25" customHeight="1">
      <c r="A472" s="62" t="str">
        <f t="shared" si="29"/>
        <v/>
      </c>
      <c r="B472" s="4"/>
      <c r="C472" s="48" t="str">
        <f t="shared" si="31"/>
        <v/>
      </c>
      <c r="D472" s="47" t="str">
        <f t="shared" si="32"/>
        <v/>
      </c>
      <c r="E472" s="59"/>
      <c r="F472" s="47"/>
      <c r="G472" s="65" t="str">
        <f t="shared" si="30"/>
        <v/>
      </c>
    </row>
    <row r="473" spans="1:7" ht="14.25" customHeight="1">
      <c r="A473" s="62" t="str">
        <f t="shared" si="29"/>
        <v/>
      </c>
      <c r="B473" s="4"/>
      <c r="C473" s="48" t="str">
        <f t="shared" si="31"/>
        <v/>
      </c>
      <c r="D473" s="47" t="str">
        <f t="shared" si="32"/>
        <v/>
      </c>
      <c r="E473" s="59"/>
      <c r="F473" s="47"/>
      <c r="G473" s="65" t="str">
        <f t="shared" si="30"/>
        <v/>
      </c>
    </row>
    <row r="474" spans="1:7" ht="14.25" customHeight="1">
      <c r="A474" s="62" t="str">
        <f t="shared" si="29"/>
        <v/>
      </c>
      <c r="B474" s="4"/>
      <c r="C474" s="48" t="str">
        <f t="shared" si="31"/>
        <v/>
      </c>
      <c r="D474" s="47" t="str">
        <f t="shared" si="32"/>
        <v/>
      </c>
      <c r="E474" s="59"/>
      <c r="F474" s="47"/>
      <c r="G474" s="65" t="str">
        <f t="shared" si="30"/>
        <v/>
      </c>
    </row>
    <row r="475" spans="1:7" ht="14.25" customHeight="1">
      <c r="A475" s="62" t="str">
        <f t="shared" si="29"/>
        <v/>
      </c>
      <c r="B475" s="4"/>
      <c r="C475" s="48" t="str">
        <f t="shared" si="31"/>
        <v/>
      </c>
      <c r="D475" s="47" t="str">
        <f t="shared" si="32"/>
        <v/>
      </c>
      <c r="E475" s="59"/>
      <c r="F475" s="47"/>
      <c r="G475" s="65" t="str">
        <f t="shared" si="30"/>
        <v/>
      </c>
    </row>
    <row r="476" spans="1:7" ht="14.25" customHeight="1">
      <c r="A476" s="62" t="str">
        <f t="shared" si="29"/>
        <v/>
      </c>
      <c r="B476" s="4"/>
      <c r="C476" s="48" t="str">
        <f t="shared" si="31"/>
        <v/>
      </c>
      <c r="D476" s="47" t="str">
        <f t="shared" si="32"/>
        <v/>
      </c>
      <c r="E476" s="59"/>
      <c r="F476" s="47"/>
      <c r="G476" s="65" t="str">
        <f t="shared" si="30"/>
        <v/>
      </c>
    </row>
    <row r="477" spans="1:7" ht="14.25" customHeight="1">
      <c r="A477" s="62" t="str">
        <f t="shared" si="29"/>
        <v/>
      </c>
      <c r="B477" s="4"/>
      <c r="C477" s="48" t="str">
        <f t="shared" si="31"/>
        <v/>
      </c>
      <c r="D477" s="47" t="str">
        <f t="shared" si="32"/>
        <v/>
      </c>
      <c r="E477" s="59"/>
      <c r="F477" s="47"/>
      <c r="G477" s="65" t="str">
        <f t="shared" si="30"/>
        <v/>
      </c>
    </row>
    <row r="478" spans="1:7" ht="14.25" customHeight="1">
      <c r="A478" s="62" t="str">
        <f t="shared" si="29"/>
        <v/>
      </c>
      <c r="B478" s="4"/>
      <c r="C478" s="48" t="str">
        <f t="shared" si="31"/>
        <v/>
      </c>
      <c r="D478" s="47" t="str">
        <f t="shared" si="32"/>
        <v/>
      </c>
      <c r="E478" s="59"/>
      <c r="F478" s="47"/>
      <c r="G478" s="65" t="str">
        <f t="shared" si="30"/>
        <v/>
      </c>
    </row>
    <row r="479" spans="1:7" ht="14.25" customHeight="1">
      <c r="A479" s="62" t="str">
        <f t="shared" si="29"/>
        <v/>
      </c>
      <c r="B479" s="4"/>
      <c r="C479" s="48" t="str">
        <f t="shared" si="31"/>
        <v/>
      </c>
      <c r="D479" s="47" t="str">
        <f t="shared" si="32"/>
        <v/>
      </c>
      <c r="E479" s="59"/>
      <c r="F479" s="47"/>
      <c r="G479" s="65" t="str">
        <f t="shared" si="30"/>
        <v/>
      </c>
    </row>
    <row r="480" spans="1:7" ht="14.25" customHeight="1">
      <c r="A480" s="62" t="str">
        <f t="shared" si="29"/>
        <v/>
      </c>
      <c r="B480" s="4"/>
      <c r="C480" s="48" t="str">
        <f t="shared" si="31"/>
        <v/>
      </c>
      <c r="D480" s="47" t="str">
        <f t="shared" si="32"/>
        <v/>
      </c>
      <c r="E480" s="59"/>
      <c r="F480" s="47"/>
      <c r="G480" s="65" t="str">
        <f t="shared" si="30"/>
        <v/>
      </c>
    </row>
    <row r="481" spans="1:7" ht="14.25" customHeight="1">
      <c r="A481" s="62" t="str">
        <f t="shared" si="29"/>
        <v/>
      </c>
      <c r="B481" s="4"/>
      <c r="C481" s="48" t="str">
        <f t="shared" si="31"/>
        <v/>
      </c>
      <c r="D481" s="47" t="str">
        <f t="shared" si="32"/>
        <v/>
      </c>
      <c r="E481" s="59"/>
      <c r="F481" s="47"/>
      <c r="G481" s="65" t="str">
        <f t="shared" si="30"/>
        <v/>
      </c>
    </row>
    <row r="482" spans="1:7" ht="14.25" customHeight="1">
      <c r="A482" s="62" t="str">
        <f t="shared" si="29"/>
        <v/>
      </c>
      <c r="B482" s="4"/>
      <c r="C482" s="48" t="str">
        <f t="shared" si="31"/>
        <v/>
      </c>
      <c r="D482" s="47" t="str">
        <f t="shared" si="32"/>
        <v/>
      </c>
      <c r="E482" s="59"/>
      <c r="F482" s="47"/>
      <c r="G482" s="65" t="str">
        <f t="shared" si="30"/>
        <v/>
      </c>
    </row>
    <row r="483" spans="1:7" ht="14.25" customHeight="1">
      <c r="A483" s="62" t="str">
        <f t="shared" si="29"/>
        <v/>
      </c>
      <c r="B483" s="4"/>
      <c r="C483" s="48" t="str">
        <f t="shared" si="31"/>
        <v/>
      </c>
      <c r="D483" s="47" t="str">
        <f t="shared" si="32"/>
        <v/>
      </c>
      <c r="E483" s="59"/>
      <c r="F483" s="47"/>
      <c r="G483" s="65" t="str">
        <f t="shared" si="30"/>
        <v/>
      </c>
    </row>
    <row r="484" spans="1:7" ht="14.25" customHeight="1">
      <c r="A484" s="62" t="str">
        <f t="shared" si="29"/>
        <v/>
      </c>
      <c r="B484" s="4"/>
      <c r="C484" s="48" t="str">
        <f t="shared" si="31"/>
        <v/>
      </c>
      <c r="D484" s="47" t="str">
        <f t="shared" si="32"/>
        <v/>
      </c>
      <c r="E484" s="59"/>
      <c r="F484" s="47"/>
      <c r="G484" s="65" t="str">
        <f t="shared" si="30"/>
        <v/>
      </c>
    </row>
    <row r="485" spans="1:7" ht="14.25" customHeight="1">
      <c r="A485" s="62" t="str">
        <f t="shared" si="29"/>
        <v/>
      </c>
      <c r="B485" s="4"/>
      <c r="C485" s="48" t="str">
        <f t="shared" si="31"/>
        <v/>
      </c>
      <c r="D485" s="47" t="str">
        <f t="shared" si="32"/>
        <v/>
      </c>
      <c r="E485" s="59"/>
      <c r="F485" s="47"/>
      <c r="G485" s="65" t="str">
        <f t="shared" si="30"/>
        <v/>
      </c>
    </row>
    <row r="486" spans="1:7" ht="14.25" customHeight="1">
      <c r="A486" s="62" t="str">
        <f t="shared" si="29"/>
        <v/>
      </c>
      <c r="B486" s="4"/>
      <c r="C486" s="48" t="str">
        <f t="shared" si="31"/>
        <v/>
      </c>
      <c r="D486" s="47" t="str">
        <f t="shared" si="32"/>
        <v/>
      </c>
      <c r="E486" s="59"/>
      <c r="F486" s="47"/>
      <c r="G486" s="65" t="str">
        <f t="shared" si="30"/>
        <v/>
      </c>
    </row>
    <row r="487" spans="1:7" ht="14.25" customHeight="1">
      <c r="A487" s="62" t="str">
        <f t="shared" si="29"/>
        <v/>
      </c>
      <c r="B487" s="4"/>
      <c r="C487" s="48" t="str">
        <f t="shared" si="31"/>
        <v/>
      </c>
      <c r="D487" s="47" t="str">
        <f t="shared" si="32"/>
        <v/>
      </c>
      <c r="E487" s="59"/>
      <c r="F487" s="47"/>
      <c r="G487" s="65" t="str">
        <f t="shared" si="30"/>
        <v/>
      </c>
    </row>
    <row r="488" spans="1:7" ht="14.25" customHeight="1">
      <c r="A488" s="62" t="str">
        <f t="shared" si="29"/>
        <v/>
      </c>
      <c r="B488" s="4"/>
      <c r="C488" s="48" t="str">
        <f t="shared" si="31"/>
        <v/>
      </c>
      <c r="D488" s="47" t="str">
        <f t="shared" si="32"/>
        <v/>
      </c>
      <c r="E488" s="59"/>
      <c r="F488" s="47"/>
      <c r="G488" s="65" t="str">
        <f t="shared" si="30"/>
        <v/>
      </c>
    </row>
    <row r="489" spans="1:7" ht="14.25" customHeight="1">
      <c r="A489" s="62" t="str">
        <f t="shared" si="29"/>
        <v/>
      </c>
      <c r="B489" s="4"/>
      <c r="C489" s="48" t="str">
        <f t="shared" si="31"/>
        <v/>
      </c>
      <c r="D489" s="47" t="str">
        <f t="shared" si="32"/>
        <v/>
      </c>
      <c r="E489" s="59"/>
      <c r="F489" s="47"/>
      <c r="G489" s="65" t="str">
        <f t="shared" si="30"/>
        <v/>
      </c>
    </row>
    <row r="490" spans="1:7" ht="14.25" customHeight="1">
      <c r="A490" s="62" t="str">
        <f t="shared" si="29"/>
        <v/>
      </c>
      <c r="B490" s="4"/>
      <c r="C490" s="48" t="str">
        <f t="shared" si="31"/>
        <v/>
      </c>
      <c r="D490" s="47" t="str">
        <f t="shared" si="32"/>
        <v/>
      </c>
      <c r="E490" s="59"/>
      <c r="F490" s="47"/>
      <c r="G490" s="65" t="str">
        <f t="shared" si="30"/>
        <v/>
      </c>
    </row>
    <row r="491" spans="1:7" ht="14.25" customHeight="1">
      <c r="A491" s="62" t="str">
        <f t="shared" si="29"/>
        <v/>
      </c>
      <c r="B491" s="4"/>
      <c r="C491" s="48" t="str">
        <f t="shared" si="31"/>
        <v/>
      </c>
      <c r="D491" s="47" t="str">
        <f t="shared" si="32"/>
        <v/>
      </c>
      <c r="E491" s="59"/>
      <c r="F491" s="47"/>
      <c r="G491" s="65" t="str">
        <f t="shared" si="30"/>
        <v/>
      </c>
    </row>
    <row r="492" spans="1:7" ht="14.25" customHeight="1">
      <c r="A492" s="62" t="str">
        <f t="shared" si="29"/>
        <v/>
      </c>
      <c r="B492" s="4"/>
      <c r="C492" s="48" t="str">
        <f t="shared" si="31"/>
        <v/>
      </c>
      <c r="D492" s="47" t="str">
        <f t="shared" si="32"/>
        <v/>
      </c>
      <c r="E492" s="59"/>
      <c r="F492" s="47"/>
      <c r="G492" s="65" t="str">
        <f t="shared" si="30"/>
        <v/>
      </c>
    </row>
    <row r="493" spans="1:7" ht="14.25" customHeight="1">
      <c r="A493" s="62" t="str">
        <f t="shared" si="29"/>
        <v/>
      </c>
      <c r="B493" s="4"/>
      <c r="C493" s="48" t="str">
        <f t="shared" si="31"/>
        <v/>
      </c>
      <c r="D493" s="47" t="str">
        <f t="shared" si="32"/>
        <v/>
      </c>
      <c r="E493" s="59"/>
      <c r="F493" s="47"/>
      <c r="G493" s="65" t="str">
        <f t="shared" si="30"/>
        <v/>
      </c>
    </row>
    <row r="494" spans="1:7" ht="14.25" customHeight="1">
      <c r="A494" s="62" t="str">
        <f t="shared" si="29"/>
        <v/>
      </c>
      <c r="B494" s="4"/>
      <c r="C494" s="48" t="str">
        <f t="shared" si="31"/>
        <v/>
      </c>
      <c r="D494" s="47" t="str">
        <f t="shared" si="32"/>
        <v/>
      </c>
      <c r="E494" s="59"/>
      <c r="F494" s="47"/>
      <c r="G494" s="65" t="str">
        <f t="shared" si="30"/>
        <v/>
      </c>
    </row>
    <row r="495" spans="1:7" ht="14.25" customHeight="1">
      <c r="A495" s="62" t="str">
        <f t="shared" si="29"/>
        <v/>
      </c>
      <c r="B495" s="4"/>
      <c r="C495" s="48" t="str">
        <f t="shared" si="31"/>
        <v/>
      </c>
      <c r="D495" s="47" t="str">
        <f t="shared" si="32"/>
        <v/>
      </c>
      <c r="E495" s="59"/>
      <c r="F495" s="47"/>
      <c r="G495" s="65" t="str">
        <f t="shared" si="30"/>
        <v/>
      </c>
    </row>
    <row r="496" spans="1:7" ht="14.25" customHeight="1">
      <c r="A496" s="62" t="str">
        <f t="shared" si="29"/>
        <v/>
      </c>
      <c r="B496" s="4"/>
      <c r="C496" s="48" t="str">
        <f t="shared" si="31"/>
        <v/>
      </c>
      <c r="D496" s="47" t="str">
        <f t="shared" si="32"/>
        <v/>
      </c>
      <c r="E496" s="59"/>
      <c r="F496" s="47"/>
      <c r="G496" s="65" t="str">
        <f t="shared" si="30"/>
        <v/>
      </c>
    </row>
    <row r="497" spans="1:7" ht="14.25" customHeight="1">
      <c r="A497" s="62" t="str">
        <f t="shared" si="29"/>
        <v/>
      </c>
      <c r="B497" s="4"/>
      <c r="C497" s="48" t="str">
        <f t="shared" si="31"/>
        <v/>
      </c>
      <c r="D497" s="47" t="str">
        <f t="shared" si="32"/>
        <v/>
      </c>
      <c r="E497" s="59"/>
      <c r="F497" s="47"/>
      <c r="G497" s="65" t="str">
        <f t="shared" si="30"/>
        <v/>
      </c>
    </row>
    <row r="498" spans="1:7" ht="14.25" customHeight="1">
      <c r="A498" s="62" t="str">
        <f t="shared" si="29"/>
        <v/>
      </c>
      <c r="B498" s="4"/>
      <c r="C498" s="48" t="str">
        <f t="shared" si="31"/>
        <v/>
      </c>
      <c r="D498" s="47" t="str">
        <f t="shared" si="32"/>
        <v/>
      </c>
      <c r="E498" s="59"/>
      <c r="F498" s="47"/>
      <c r="G498" s="65" t="str">
        <f t="shared" si="30"/>
        <v/>
      </c>
    </row>
    <row r="499" spans="1:7" ht="14.25" customHeight="1">
      <c r="A499" s="62" t="str">
        <f t="shared" si="29"/>
        <v/>
      </c>
      <c r="B499" s="4"/>
      <c r="C499" s="48" t="str">
        <f t="shared" si="31"/>
        <v/>
      </c>
      <c r="D499" s="47" t="str">
        <f t="shared" si="32"/>
        <v/>
      </c>
      <c r="E499" s="59"/>
      <c r="F499" s="47"/>
      <c r="G499" s="65" t="str">
        <f t="shared" si="30"/>
        <v/>
      </c>
    </row>
    <row r="500" spans="1:7" ht="14.25" customHeight="1">
      <c r="A500" s="62" t="str">
        <f t="shared" si="29"/>
        <v/>
      </c>
      <c r="B500" s="4"/>
      <c r="C500" s="48" t="str">
        <f t="shared" si="31"/>
        <v/>
      </c>
      <c r="D500" s="47" t="str">
        <f t="shared" si="32"/>
        <v/>
      </c>
      <c r="E500" s="59"/>
      <c r="F500" s="47"/>
      <c r="G500" s="65" t="str">
        <f t="shared" si="30"/>
        <v/>
      </c>
    </row>
    <row r="501" spans="1:7" ht="14.25" customHeight="1">
      <c r="A501" s="62" t="str">
        <f t="shared" si="29"/>
        <v/>
      </c>
      <c r="B501" s="4"/>
      <c r="C501" s="48" t="str">
        <f t="shared" si="31"/>
        <v/>
      </c>
      <c r="D501" s="47" t="str">
        <f t="shared" si="32"/>
        <v/>
      </c>
      <c r="E501" s="59"/>
      <c r="F501" s="47"/>
      <c r="G501" s="65" t="str">
        <f t="shared" si="30"/>
        <v/>
      </c>
    </row>
    <row r="502" spans="1:7" ht="14.25" customHeight="1">
      <c r="A502" s="62" t="str">
        <f t="shared" si="29"/>
        <v/>
      </c>
      <c r="B502" s="4"/>
      <c r="C502" s="48" t="str">
        <f t="shared" si="31"/>
        <v/>
      </c>
      <c r="D502" s="47" t="str">
        <f t="shared" si="32"/>
        <v/>
      </c>
      <c r="E502" s="59"/>
      <c r="F502" s="47"/>
      <c r="G502" s="65" t="str">
        <f t="shared" si="30"/>
        <v/>
      </c>
    </row>
    <row r="503" spans="1:7" ht="14.25" customHeight="1">
      <c r="A503" s="62" t="str">
        <f t="shared" si="29"/>
        <v/>
      </c>
      <c r="B503" s="4"/>
      <c r="C503" s="48" t="str">
        <f t="shared" si="31"/>
        <v/>
      </c>
      <c r="D503" s="47" t="str">
        <f t="shared" si="32"/>
        <v/>
      </c>
      <c r="E503" s="59"/>
      <c r="F503" s="47"/>
      <c r="G503" s="65" t="str">
        <f t="shared" si="30"/>
        <v/>
      </c>
    </row>
  </sheetData>
  <mergeCells count="1">
    <mergeCell ref="J16:L18"/>
  </mergeCells>
  <phoneticPr fontId="0" type="noConversion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>
    <oddHeader>&amp;L&amp;"Arial,Bold"&amp;24Name of Meeting&amp;R&amp;"Arial,Bold"&amp;20 Date of Meeting</oddHeader>
    <oddFooter>&amp;L&amp;"Arial,Italic"&amp;8For a FREE copy of this Software contact 01749 675100&amp;R&amp;"Arial,Italic"&amp;8TrackExpress v1.0 by Ian Humphreys (Mendip AC)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G229"/>
  <sheetViews>
    <sheetView topLeftCell="B151" workbookViewId="0">
      <selection activeCell="I194" sqref="I194"/>
    </sheetView>
  </sheetViews>
  <sheetFormatPr defaultRowHeight="12.75"/>
  <cols>
    <col min="1" max="1" width="7.7109375" hidden="1" customWidth="1"/>
    <col min="2" max="3" width="12.7109375" customWidth="1"/>
    <col min="4" max="4" width="24.7109375" customWidth="1"/>
    <col min="5" max="5" width="16.5703125" bestFit="1" customWidth="1"/>
    <col min="6" max="6" width="12.7109375" customWidth="1"/>
    <col min="7" max="7" width="12.7109375" style="42" customWidth="1"/>
    <col min="8" max="8" width="4.5703125" customWidth="1"/>
  </cols>
  <sheetData>
    <row r="1" spans="2:7" ht="18">
      <c r="B1" s="9" t="s">
        <v>10</v>
      </c>
      <c r="C1" s="9" t="s">
        <v>5</v>
      </c>
      <c r="E1" s="9"/>
      <c r="G1" s="41"/>
    </row>
    <row r="2" spans="2:7" ht="15.75" customHeight="1">
      <c r="B2" s="9"/>
      <c r="D2" s="9"/>
      <c r="E2" s="3"/>
    </row>
    <row r="3" spans="2:7" ht="15.75" thickBot="1">
      <c r="B3" s="10" t="s">
        <v>9</v>
      </c>
      <c r="C3" s="10" t="s">
        <v>62</v>
      </c>
      <c r="D3" s="10" t="s">
        <v>6</v>
      </c>
      <c r="E3" s="10" t="s">
        <v>7</v>
      </c>
      <c r="F3" s="10" t="s">
        <v>49</v>
      </c>
      <c r="G3" s="43" t="s">
        <v>11</v>
      </c>
    </row>
    <row r="4" spans="2:7" ht="15">
      <c r="B4" s="6"/>
      <c r="C4" s="6"/>
      <c r="D4" s="6"/>
      <c r="E4" s="6"/>
      <c r="F4" s="6"/>
      <c r="G4" s="44"/>
    </row>
    <row r="5" spans="2:7">
      <c r="B5" s="7">
        <f>IF(B4="",1,B4+1)</f>
        <v>1</v>
      </c>
      <c r="C5" s="7"/>
      <c r="D5" s="5" t="str">
        <f>IF($C5="","",IF(ISERROR(VLOOKUP(C5,Athletes,2,FALSE)),"Unknown Athlete",PROPER(VLOOKUP(C5,Athletes,2,FALSE))))</f>
        <v/>
      </c>
      <c r="E5" s="5" t="str">
        <f>IF($C5="","",IF(VLOOKUP(C5,Athletes,3,FALSE)="","",VLOOKUP(C5,Athletes,3,FALSE)))</f>
        <v/>
      </c>
      <c r="F5" s="5" t="str">
        <f>IF($C5="","",IF(ISERROR(VLOOKUP(C5,Athletes,7,FALSE)),"",VLOOKUP(C5,Athletes,7,FALSE)))</f>
        <v/>
      </c>
      <c r="G5" s="45"/>
    </row>
    <row r="6" spans="2:7">
      <c r="B6" s="7">
        <f>IF(B5="",1,B5+COUNTIF(B$5:B5,"="&amp;B5))</f>
        <v>2</v>
      </c>
      <c r="C6" s="7"/>
      <c r="D6" s="5" t="str">
        <f>IF($C6="","",IF(ISERROR(VLOOKUP(C6,Athletes,2,FALSE)),"Unknown Athlete",PROPER(VLOOKUP(C6,Athletes,2,FALSE))))</f>
        <v/>
      </c>
      <c r="E6" s="5" t="str">
        <f>IF($C6="","",IF(VLOOKUP(C6,Athletes,3,FALSE)="","",VLOOKUP(C6,Athletes,3,FALSE)))</f>
        <v/>
      </c>
      <c r="F6" s="5" t="str">
        <f>IF($C6="","",IF(ISERROR(VLOOKUP(C6,Athletes,7,FALSE)),"",VLOOKUP(C6,Athletes,7,FALSE)))</f>
        <v/>
      </c>
      <c r="G6" s="45"/>
    </row>
    <row r="7" spans="2:7" ht="13.5" thickBot="1">
      <c r="B7" s="7">
        <f>IF(B6="",1,B6+COUNTIF(B$5:B6,"="&amp;B6))</f>
        <v>3</v>
      </c>
      <c r="C7" s="7"/>
      <c r="D7" s="5" t="str">
        <f>IF($C7="","",IF(ISERROR(VLOOKUP(C7,Athletes,2,FALSE)),"Unknown Athlete",PROPER(VLOOKUP(C7,Athletes,2,FALSE))))</f>
        <v/>
      </c>
      <c r="E7" s="5" t="str">
        <f>IF($C7="","",IF(VLOOKUP(C7,Athletes,3,FALSE)="","",VLOOKUP(C7,Athletes,3,FALSE)))</f>
        <v/>
      </c>
      <c r="F7" s="5" t="str">
        <f>IF($C7="","",IF(ISERROR(VLOOKUP(C7,Athletes,7,FALSE)),"",VLOOKUP(C7,Athletes,7,FALSE)))</f>
        <v/>
      </c>
      <c r="G7" s="45"/>
    </row>
    <row r="8" spans="2:7">
      <c r="B8" s="7">
        <f>IF(B7="",1,B7+COUNTIF(B$5:B7,"="&amp;B7))</f>
        <v>4</v>
      </c>
      <c r="C8" s="7"/>
      <c r="D8" s="99" t="s">
        <v>0</v>
      </c>
      <c r="E8" s="100"/>
      <c r="F8" s="100"/>
      <c r="G8" s="101"/>
    </row>
    <row r="9" spans="2:7">
      <c r="B9" s="7">
        <f>IF(B8="",1,B8+COUNTIF(B$5:B8,"="&amp;B8))</f>
        <v>5</v>
      </c>
      <c r="C9" s="7"/>
      <c r="D9" s="102" t="s">
        <v>1</v>
      </c>
      <c r="E9" s="103"/>
      <c r="F9" s="103"/>
      <c r="G9" s="104"/>
    </row>
    <row r="10" spans="2:7" ht="13.5" thickBot="1">
      <c r="B10" s="7">
        <f>IF(B9="",1,B9+COUNTIF(B$5:B9,"="&amp;B9))</f>
        <v>6</v>
      </c>
      <c r="C10" s="7"/>
      <c r="D10" s="105" t="s">
        <v>2</v>
      </c>
      <c r="E10" s="106"/>
      <c r="F10" s="106"/>
      <c r="G10" s="107"/>
    </row>
    <row r="11" spans="2:7">
      <c r="B11" s="7">
        <f>IF(B10="",1,B10+COUNTIF(B$5:B10,"="&amp;B10))</f>
        <v>7</v>
      </c>
      <c r="C11" s="7"/>
      <c r="D11" s="5"/>
      <c r="E11" s="5"/>
      <c r="F11" s="5"/>
      <c r="G11" s="45"/>
    </row>
    <row r="12" spans="2:7">
      <c r="B12" s="7">
        <f>IF(B11="",1,B11+COUNTIF(B$5:B11,"="&amp;B11))</f>
        <v>8</v>
      </c>
      <c r="C12" s="7" t="s">
        <v>61</v>
      </c>
      <c r="D12" s="5"/>
      <c r="E12" s="5"/>
      <c r="F12" s="5"/>
      <c r="G12" s="45"/>
    </row>
    <row r="13" spans="2:7" ht="12" customHeight="1">
      <c r="B13" s="9"/>
      <c r="C13" s="46"/>
      <c r="E13" s="9"/>
      <c r="G13" s="41"/>
    </row>
    <row r="14" spans="2:7" ht="15.75" customHeight="1">
      <c r="B14" s="9"/>
      <c r="D14" s="9"/>
      <c r="E14" s="3"/>
    </row>
    <row r="16" spans="2:7" ht="18">
      <c r="B16" s="9" t="s">
        <v>10</v>
      </c>
      <c r="C16" s="9" t="s">
        <v>98</v>
      </c>
      <c r="E16" s="9"/>
      <c r="G16" s="41"/>
    </row>
    <row r="17" spans="2:7" ht="15.75" customHeight="1">
      <c r="B17" s="9"/>
      <c r="D17" s="9"/>
      <c r="E17" s="3"/>
    </row>
    <row r="18" spans="2:7" ht="15.75" thickBot="1">
      <c r="B18" s="10" t="s">
        <v>9</v>
      </c>
      <c r="C18" s="10" t="s">
        <v>62</v>
      </c>
      <c r="D18" s="10" t="s">
        <v>6</v>
      </c>
      <c r="E18" s="10" t="s">
        <v>7</v>
      </c>
      <c r="F18" s="10" t="s">
        <v>49</v>
      </c>
      <c r="G18" s="43" t="s">
        <v>11</v>
      </c>
    </row>
    <row r="19" spans="2:7" ht="15">
      <c r="B19" s="6"/>
      <c r="C19" s="6"/>
      <c r="D19" s="6"/>
      <c r="E19" s="6"/>
      <c r="F19" s="6"/>
      <c r="G19" s="44"/>
    </row>
    <row r="20" spans="2:7">
      <c r="B20" s="7">
        <f>IF(B19="",1,B19+1)</f>
        <v>1</v>
      </c>
      <c r="C20" s="7">
        <v>1</v>
      </c>
      <c r="D20" s="5" t="str">
        <f>IF($C20="","",IF(ISERROR(VLOOKUP(C20,Athletes,2,FALSE)),"Unknown Athlete",PROPER(VLOOKUP(C20,Athletes,2,FALSE))))</f>
        <v>James Roger</v>
      </c>
      <c r="E20" s="5" t="str">
        <f>IF($C20="","",IF(VLOOKUP(C20,Athletes,3,FALSE)="","",VLOOKUP(C20,Athletes,3,FALSE)))</f>
        <v>Unatt</v>
      </c>
      <c r="F20" s="5" t="str">
        <f>IF($C20="","",IF(ISERROR(VLOOKUP(C20,Athletes,7,FALSE)),"",VLOOKUP(C20,Athletes,7,FALSE)))</f>
        <v>U8B</v>
      </c>
      <c r="G20" s="45" t="s">
        <v>99</v>
      </c>
    </row>
    <row r="21" spans="2:7">
      <c r="B21" s="7">
        <f>IF(B20="",1,B20+1)</f>
        <v>2</v>
      </c>
      <c r="C21" s="7">
        <v>2</v>
      </c>
      <c r="D21" s="5" t="str">
        <f>IF($C21="","",IF(ISERROR(VLOOKUP(C21,Athletes,2,FALSE)),"Unknown Athlete",PROPER(VLOOKUP(C21,Athletes,2,FALSE))))</f>
        <v>Isaac Nicholson</v>
      </c>
      <c r="E21" s="5" t="str">
        <f>IF($C21="","",IF(VLOOKUP(C21,Athletes,3,FALSE)="","",VLOOKUP(C21,Athletes,3,FALSE)))</f>
        <v>Unatt</v>
      </c>
      <c r="F21" s="5" t="str">
        <f>IF($C21="","",IF(ISERROR(VLOOKUP(C21,Athletes,7,FALSE)),"",VLOOKUP(C21,Athletes,7,FALSE)))</f>
        <v>U8B</v>
      </c>
      <c r="G21" s="45" t="s">
        <v>100</v>
      </c>
    </row>
    <row r="22" spans="2:7">
      <c r="G22"/>
    </row>
    <row r="23" spans="2:7">
      <c r="G23"/>
    </row>
    <row r="24" spans="2:7">
      <c r="G24"/>
    </row>
    <row r="25" spans="2:7" ht="18">
      <c r="B25" s="9" t="s">
        <v>10</v>
      </c>
      <c r="C25" s="9" t="s">
        <v>101</v>
      </c>
      <c r="E25" s="9"/>
      <c r="G25" s="41"/>
    </row>
    <row r="26" spans="2:7" ht="15.75" customHeight="1">
      <c r="B26" s="9"/>
      <c r="D26" s="9"/>
      <c r="E26" s="3"/>
    </row>
    <row r="27" spans="2:7" ht="15.75" thickBot="1">
      <c r="B27" s="10" t="s">
        <v>9</v>
      </c>
      <c r="C27" s="10" t="s">
        <v>62</v>
      </c>
      <c r="D27" s="10" t="s">
        <v>6</v>
      </c>
      <c r="E27" s="10" t="s">
        <v>7</v>
      </c>
      <c r="F27" s="10" t="s">
        <v>49</v>
      </c>
      <c r="G27" s="43" t="s">
        <v>11</v>
      </c>
    </row>
    <row r="28" spans="2:7" ht="15">
      <c r="B28" s="6"/>
      <c r="C28" s="6"/>
      <c r="D28" s="6"/>
      <c r="E28" s="6"/>
      <c r="F28" s="6"/>
      <c r="G28" s="44"/>
    </row>
    <row r="29" spans="2:7">
      <c r="B29" s="7">
        <f>IF(B28="",1,B28+1)</f>
        <v>1</v>
      </c>
      <c r="C29" s="7">
        <v>3</v>
      </c>
      <c r="D29" s="5" t="str">
        <f>IF($C29="","",IF(ISERROR(VLOOKUP(C29,Athletes,2,FALSE)),"Unknown Athlete",PROPER(VLOOKUP(C29,Athletes,2,FALSE))))</f>
        <v>Jemma Kearney</v>
      </c>
      <c r="E29" s="5" t="str">
        <f>IF($C29="","",IF(VLOOKUP(C29,Athletes,3,FALSE)="","",VLOOKUP(C29,Athletes,3,FALSE)))</f>
        <v>Unatt</v>
      </c>
      <c r="F29" s="5" t="str">
        <f>IF($C29="","",IF(ISERROR(VLOOKUP(C29,Athletes,7,FALSE)),"",VLOOKUP(C29,Athletes,7,FALSE)))</f>
        <v>U9G</v>
      </c>
      <c r="G29" s="45" t="s">
        <v>102</v>
      </c>
    </row>
    <row r="30" spans="2:7">
      <c r="G30"/>
    </row>
    <row r="31" spans="2:7">
      <c r="G31"/>
    </row>
    <row r="32" spans="2:7">
      <c r="G32"/>
    </row>
    <row r="33" spans="2:7" ht="18">
      <c r="B33" s="9" t="s">
        <v>10</v>
      </c>
      <c r="C33" s="9" t="s">
        <v>103</v>
      </c>
      <c r="E33" s="9"/>
      <c r="G33" s="41"/>
    </row>
    <row r="34" spans="2:7" ht="15.75" customHeight="1">
      <c r="B34" s="9"/>
      <c r="D34" s="9"/>
      <c r="E34" s="3"/>
    </row>
    <row r="35" spans="2:7" ht="15.75" thickBot="1">
      <c r="B35" s="10" t="s">
        <v>9</v>
      </c>
      <c r="C35" s="10" t="s">
        <v>62</v>
      </c>
      <c r="D35" s="10" t="s">
        <v>6</v>
      </c>
      <c r="E35" s="10" t="s">
        <v>7</v>
      </c>
      <c r="F35" s="10" t="s">
        <v>49</v>
      </c>
      <c r="G35" s="43" t="s">
        <v>11</v>
      </c>
    </row>
    <row r="36" spans="2:7" ht="15">
      <c r="B36" s="6"/>
      <c r="C36" s="6"/>
      <c r="D36" s="6"/>
      <c r="E36" s="6"/>
      <c r="F36" s="6"/>
      <c r="G36" s="44"/>
    </row>
    <row r="37" spans="2:7">
      <c r="B37" s="7">
        <f t="shared" ref="B37:B44" si="0">IF(B36="",1,B36+1)</f>
        <v>1</v>
      </c>
      <c r="C37" s="7">
        <v>9</v>
      </c>
      <c r="D37" s="5" t="str">
        <f t="shared" ref="D37:D44" si="1">IF($C37="","",IF(ISERROR(VLOOKUP(C37,Athletes,2,FALSE)),"Unknown Athlete",PROPER(VLOOKUP(C37,Athletes,2,FALSE))))</f>
        <v>George Mitchell</v>
      </c>
      <c r="E37" s="5" t="str">
        <f t="shared" ref="E37:E44" si="2">IF($C37="","",IF(VLOOKUP(C37,Athletes,3,FALSE)="","",VLOOKUP(C37,Athletes,3,FALSE)))</f>
        <v>Archbishop B</v>
      </c>
      <c r="F37" s="5" t="str">
        <f t="shared" ref="F37:F44" si="3">IF($C37="","",IF(ISERROR(VLOOKUP(C37,Athletes,7,FALSE)),"",VLOOKUP(C37,Athletes,7,FALSE)))</f>
        <v>U10B</v>
      </c>
      <c r="G37" s="45" t="s">
        <v>104</v>
      </c>
    </row>
    <row r="38" spans="2:7">
      <c r="B38" s="7">
        <f t="shared" si="0"/>
        <v>2</v>
      </c>
      <c r="C38" s="7">
        <v>4</v>
      </c>
      <c r="D38" s="5" t="str">
        <f t="shared" si="1"/>
        <v>Jake Baxter</v>
      </c>
      <c r="E38" s="5" t="str">
        <f t="shared" si="2"/>
        <v>Unatt</v>
      </c>
      <c r="F38" s="5" t="str">
        <f t="shared" si="3"/>
        <v>U10B</v>
      </c>
      <c r="G38" s="45" t="s">
        <v>105</v>
      </c>
    </row>
    <row r="39" spans="2:7">
      <c r="B39" s="7">
        <f t="shared" si="0"/>
        <v>3</v>
      </c>
      <c r="C39" s="7">
        <v>11</v>
      </c>
      <c r="D39" s="5" t="str">
        <f t="shared" si="1"/>
        <v>Isaac Ketterer</v>
      </c>
      <c r="E39" s="5" t="str">
        <f t="shared" si="2"/>
        <v>N&amp;P</v>
      </c>
      <c r="F39" s="5" t="str">
        <f t="shared" si="3"/>
        <v>U10B</v>
      </c>
      <c r="G39" s="45" t="s">
        <v>105</v>
      </c>
    </row>
    <row r="40" spans="2:7">
      <c r="B40" s="7">
        <f t="shared" si="0"/>
        <v>4</v>
      </c>
      <c r="C40" s="7">
        <v>8</v>
      </c>
      <c r="D40" s="5" t="str">
        <f t="shared" si="1"/>
        <v>Robel Kidane</v>
      </c>
      <c r="E40" s="5" t="str">
        <f t="shared" si="2"/>
        <v>St Austell</v>
      </c>
      <c r="F40" s="5" t="str">
        <f t="shared" si="3"/>
        <v>U10B</v>
      </c>
      <c r="G40" s="45" t="s">
        <v>107</v>
      </c>
    </row>
    <row r="41" spans="2:7">
      <c r="B41" s="7">
        <f t="shared" si="0"/>
        <v>5</v>
      </c>
      <c r="C41" s="7">
        <v>5</v>
      </c>
      <c r="D41" s="5" t="str">
        <f t="shared" si="1"/>
        <v>George Rogers</v>
      </c>
      <c r="E41" s="5" t="str">
        <f t="shared" si="2"/>
        <v>Unatt</v>
      </c>
      <c r="F41" s="5" t="str">
        <f t="shared" si="3"/>
        <v>U10B</v>
      </c>
      <c r="G41" s="45" t="s">
        <v>108</v>
      </c>
    </row>
    <row r="42" spans="2:7">
      <c r="B42" s="7">
        <f t="shared" si="0"/>
        <v>6</v>
      </c>
      <c r="C42" s="7">
        <v>10</v>
      </c>
      <c r="D42" s="5" t="str">
        <f t="shared" si="1"/>
        <v>Thomas Kenaey</v>
      </c>
      <c r="E42" s="5" t="str">
        <f t="shared" si="2"/>
        <v>CAC</v>
      </c>
      <c r="F42" s="5" t="str">
        <f t="shared" si="3"/>
        <v>U10B</v>
      </c>
      <c r="G42" s="45" t="s">
        <v>108</v>
      </c>
    </row>
    <row r="43" spans="2:7">
      <c r="B43" s="7">
        <f t="shared" si="0"/>
        <v>7</v>
      </c>
      <c r="C43" s="7">
        <v>7</v>
      </c>
      <c r="D43" s="5" t="str">
        <f t="shared" si="1"/>
        <v>Jarvis Lee</v>
      </c>
      <c r="E43" s="5" t="str">
        <f t="shared" si="2"/>
        <v>Archbishop B</v>
      </c>
      <c r="F43" s="5" t="str">
        <f t="shared" si="3"/>
        <v>U10B</v>
      </c>
      <c r="G43" s="45" t="s">
        <v>99</v>
      </c>
    </row>
    <row r="44" spans="2:7">
      <c r="B44" s="7">
        <f t="shared" si="0"/>
        <v>8</v>
      </c>
      <c r="C44" s="7">
        <v>6</v>
      </c>
      <c r="D44" s="5" t="str">
        <f t="shared" si="1"/>
        <v>Jasan Handford</v>
      </c>
      <c r="E44" s="5" t="str">
        <f t="shared" si="2"/>
        <v>Unatt</v>
      </c>
      <c r="F44" s="5" t="str">
        <f t="shared" si="3"/>
        <v>U10B</v>
      </c>
      <c r="G44" s="45" t="s">
        <v>100</v>
      </c>
    </row>
    <row r="45" spans="2:7">
      <c r="G45"/>
    </row>
    <row r="46" spans="2:7">
      <c r="G46"/>
    </row>
    <row r="47" spans="2:7">
      <c r="G47"/>
    </row>
    <row r="48" spans="2:7" ht="18">
      <c r="B48" s="9" t="s">
        <v>10</v>
      </c>
      <c r="C48" s="9" t="s">
        <v>109</v>
      </c>
      <c r="E48" s="9"/>
      <c r="G48" s="41"/>
    </row>
    <row r="49" spans="2:7" ht="15.75" customHeight="1">
      <c r="B49" s="9"/>
      <c r="D49" s="9"/>
      <c r="E49" s="3"/>
    </row>
    <row r="50" spans="2:7" ht="15.75" thickBot="1">
      <c r="B50" s="10" t="s">
        <v>9</v>
      </c>
      <c r="C50" s="10" t="s">
        <v>62</v>
      </c>
      <c r="D50" s="10" t="s">
        <v>6</v>
      </c>
      <c r="E50" s="10" t="s">
        <v>7</v>
      </c>
      <c r="F50" s="10" t="s">
        <v>49</v>
      </c>
      <c r="G50" s="43" t="s">
        <v>11</v>
      </c>
    </row>
    <row r="51" spans="2:7" ht="15">
      <c r="B51" s="6"/>
      <c r="C51" s="6"/>
      <c r="D51" s="6"/>
      <c r="E51" s="6"/>
      <c r="F51" s="6"/>
      <c r="G51" s="44"/>
    </row>
    <row r="52" spans="2:7">
      <c r="B52" s="7">
        <f>IF(B51="",1,B51+1)</f>
        <v>1</v>
      </c>
      <c r="C52" s="7">
        <v>13</v>
      </c>
      <c r="D52" s="5" t="str">
        <f>IF($C52="","",IF(ISERROR(VLOOKUP(C52,Athletes,2,FALSE)),"Unknown Athlete",PROPER(VLOOKUP(C52,Athletes,2,FALSE))))</f>
        <v>Caitlin Keaney</v>
      </c>
      <c r="E52" s="5" t="str">
        <f>IF($C52="","",IF(VLOOKUP(C52,Athletes,3,FALSE)="","",VLOOKUP(C52,Athletes,3,FALSE)))</f>
        <v>CAC</v>
      </c>
      <c r="F52" s="5" t="str">
        <f>IF($C52="","",IF(ISERROR(VLOOKUP(C52,Athletes,7,FALSE)),"",VLOOKUP(C52,Athletes,7,FALSE)))</f>
        <v>U10G</v>
      </c>
      <c r="G52" s="45" t="s">
        <v>110</v>
      </c>
    </row>
    <row r="53" spans="2:7">
      <c r="B53" s="7">
        <f>IF(B52="",1,B52+1)</f>
        <v>2</v>
      </c>
      <c r="C53" s="7">
        <v>12</v>
      </c>
      <c r="D53" s="5" t="str">
        <f>IF($C53="","",IF(ISERROR(VLOOKUP(C53,Athletes,2,FALSE)),"Unknown Athlete",PROPER(VLOOKUP(C53,Athletes,2,FALSE))))</f>
        <v>Abbie Downing</v>
      </c>
      <c r="E53" s="5" t="str">
        <f>IF($C53="","",IF(VLOOKUP(C53,Athletes,3,FALSE)="","",VLOOKUP(C53,Athletes,3,FALSE)))</f>
        <v>CAC</v>
      </c>
      <c r="F53" s="5" t="str">
        <f>IF($C53="","",IF(ISERROR(VLOOKUP(C53,Athletes,7,FALSE)),"",VLOOKUP(C53,Athletes,7,FALSE)))</f>
        <v>U10G</v>
      </c>
      <c r="G53" s="45" t="s">
        <v>111</v>
      </c>
    </row>
    <row r="54" spans="2:7">
      <c r="B54" s="7">
        <f>IF(B53="",1,B53+1)</f>
        <v>3</v>
      </c>
      <c r="C54" s="7">
        <v>14</v>
      </c>
      <c r="D54" s="5" t="str">
        <f>IF($C54="","",IF(ISERROR(VLOOKUP(C54,Athletes,2,FALSE)),"Unknown Athlete",PROPER(VLOOKUP(C54,Athletes,2,FALSE))))</f>
        <v>Fraya Miller</v>
      </c>
      <c r="E54" s="5" t="str">
        <f>IF($C54="","",IF(VLOOKUP(C54,Athletes,3,FALSE)="","",VLOOKUP(C54,Athletes,3,FALSE)))</f>
        <v>N&amp;P</v>
      </c>
      <c r="F54" s="5" t="str">
        <f>IF($C54="","",IF(ISERROR(VLOOKUP(C54,Athletes,7,FALSE)),"",VLOOKUP(C54,Athletes,7,FALSE)))</f>
        <v>U10G</v>
      </c>
      <c r="G54" s="45" t="s">
        <v>99</v>
      </c>
    </row>
    <row r="55" spans="2:7">
      <c r="G55"/>
    </row>
    <row r="56" spans="2:7">
      <c r="G56"/>
    </row>
    <row r="57" spans="2:7">
      <c r="G57"/>
    </row>
    <row r="58" spans="2:7" ht="18">
      <c r="B58" s="9" t="s">
        <v>10</v>
      </c>
      <c r="C58" s="9" t="s">
        <v>112</v>
      </c>
      <c r="E58" s="9"/>
      <c r="G58" s="41"/>
    </row>
    <row r="59" spans="2:7" ht="15.75" customHeight="1">
      <c r="B59" s="9"/>
      <c r="D59" s="9"/>
      <c r="E59" s="3"/>
    </row>
    <row r="60" spans="2:7" ht="15.75" thickBot="1">
      <c r="B60" s="10" t="s">
        <v>9</v>
      </c>
      <c r="C60" s="10" t="s">
        <v>62</v>
      </c>
      <c r="D60" s="10" t="s">
        <v>6</v>
      </c>
      <c r="E60" s="10" t="s">
        <v>7</v>
      </c>
      <c r="F60" s="10" t="s">
        <v>49</v>
      </c>
      <c r="G60" s="43" t="s">
        <v>11</v>
      </c>
    </row>
    <row r="61" spans="2:7" ht="15">
      <c r="B61" s="6"/>
      <c r="C61" s="6"/>
      <c r="D61" s="6"/>
      <c r="E61" s="6"/>
      <c r="F61" s="6"/>
      <c r="G61" s="44"/>
    </row>
    <row r="62" spans="2:7">
      <c r="B62" s="7">
        <f>IF(B61="",1,B61+1)</f>
        <v>1</v>
      </c>
      <c r="C62" s="7">
        <v>15</v>
      </c>
      <c r="D62" s="5" t="str">
        <f>IF($C62="","",IF(ISERROR(VLOOKUP(C62,Athletes,2,FALSE)),"Unknown Athlete",PROPER(VLOOKUP(C62,Athletes,2,FALSE))))</f>
        <v>Rhys Johns</v>
      </c>
      <c r="E62" s="5" t="str">
        <f>IF($C62="","",IF(VLOOKUP(C62,Athletes,3,FALSE)="","",VLOOKUP(C62,Athletes,3,FALSE)))</f>
        <v>CAC</v>
      </c>
      <c r="F62" s="5" t="str">
        <f>IF($C62="","",IF(ISERROR(VLOOKUP(C62,Athletes,7,FALSE)),"",VLOOKUP(C62,Athletes,7,FALSE)))</f>
        <v>U11B</v>
      </c>
      <c r="G62" s="45" t="s">
        <v>104</v>
      </c>
    </row>
    <row r="63" spans="2:7">
      <c r="B63" s="7">
        <f>IF(B62="",1,B62+1)</f>
        <v>2</v>
      </c>
      <c r="C63" s="7">
        <v>18</v>
      </c>
      <c r="D63" s="5" t="str">
        <f>IF($C63="","",IF(ISERROR(VLOOKUP(C63,Athletes,2,FALSE)),"Unknown Athlete",PROPER(VLOOKUP(C63,Athletes,2,FALSE))))</f>
        <v>Jago Sheppard</v>
      </c>
      <c r="E63" s="5" t="str">
        <f>IF($C63="","",IF(VLOOKUP(C63,Athletes,3,FALSE)="","",VLOOKUP(C63,Athletes,3,FALSE)))</f>
        <v>CAC</v>
      </c>
      <c r="F63" s="5" t="str">
        <f>IF($C63="","",IF(ISERROR(VLOOKUP(C63,Athletes,7,FALSE)),"",VLOOKUP(C63,Athletes,7,FALSE)))</f>
        <v>U11B</v>
      </c>
      <c r="G63" s="45" t="s">
        <v>104</v>
      </c>
    </row>
    <row r="64" spans="2:7">
      <c r="B64" s="7">
        <f>IF(B63="",1,B63+1)</f>
        <v>3</v>
      </c>
      <c r="C64" s="7">
        <v>19</v>
      </c>
      <c r="D64" s="5" t="str">
        <f>IF($C64="","",IF(ISERROR(VLOOKUP(C64,Athletes,2,FALSE)),"Unknown Athlete",PROPER(VLOOKUP(C64,Athletes,2,FALSE))))</f>
        <v>Isaac Murray</v>
      </c>
      <c r="E64" s="5" t="str">
        <f>IF($C64="","",IF(VLOOKUP(C64,Athletes,3,FALSE)="","",VLOOKUP(C64,Athletes,3,FALSE)))</f>
        <v>CAC</v>
      </c>
      <c r="F64" s="5" t="str">
        <f>IF($C64="","",IF(ISERROR(VLOOKUP(C64,Athletes,7,FALSE)),"",VLOOKUP(C64,Athletes,7,FALSE)))</f>
        <v>U11B</v>
      </c>
      <c r="G64" s="45" t="s">
        <v>113</v>
      </c>
    </row>
    <row r="65" spans="2:7">
      <c r="B65" s="7">
        <f>IF(B64="",1,B64+1)</f>
        <v>4</v>
      </c>
      <c r="C65" s="7">
        <v>17</v>
      </c>
      <c r="D65" s="5" t="str">
        <f>IF($C65="","",IF(ISERROR(VLOOKUP(C65,Athletes,2,FALSE)),"Unknown Athlete",PROPER(VLOOKUP(C65,Athletes,2,FALSE))))</f>
        <v>Ben Bradley</v>
      </c>
      <c r="E65" s="5" t="str">
        <f>IF($C65="","",IF(VLOOKUP(C65,Athletes,3,FALSE)="","",VLOOKUP(C65,Athletes,3,FALSE)))</f>
        <v>CAC</v>
      </c>
      <c r="F65" s="5" t="str">
        <f>IF($C65="","",IF(ISERROR(VLOOKUP(C65,Athletes,7,FALSE)),"",VLOOKUP(C65,Athletes,7,FALSE)))</f>
        <v>U11B</v>
      </c>
      <c r="G65" s="45" t="s">
        <v>105</v>
      </c>
    </row>
    <row r="66" spans="2:7">
      <c r="B66" s="7">
        <f>IF(B65="",1,B65+1)</f>
        <v>5</v>
      </c>
      <c r="C66" s="7">
        <v>16</v>
      </c>
      <c r="D66" s="5" t="str">
        <f>IF($C66="","",IF(ISERROR(VLOOKUP(C66,Athletes,2,FALSE)),"Unknown Athlete",PROPER(VLOOKUP(C66,Athletes,2,FALSE))))</f>
        <v>Kieran Ludkin</v>
      </c>
      <c r="E66" s="5" t="str">
        <f>IF($C66="","",IF(VLOOKUP(C66,Athletes,3,FALSE)="","",VLOOKUP(C66,Athletes,3,FALSE)))</f>
        <v>CAC</v>
      </c>
      <c r="F66" s="5" t="str">
        <f>IF($C66="","",IF(ISERROR(VLOOKUP(C66,Athletes,7,FALSE)),"",VLOOKUP(C66,Athletes,7,FALSE)))</f>
        <v>U11B</v>
      </c>
      <c r="G66" s="45" t="s">
        <v>105</v>
      </c>
    </row>
    <row r="67" spans="2:7">
      <c r="G67"/>
    </row>
    <row r="68" spans="2:7">
      <c r="G68"/>
    </row>
    <row r="69" spans="2:7">
      <c r="G69"/>
    </row>
    <row r="70" spans="2:7" ht="18">
      <c r="B70" s="9" t="s">
        <v>10</v>
      </c>
      <c r="C70" s="9" t="s">
        <v>114</v>
      </c>
      <c r="E70" s="9"/>
      <c r="G70" s="41"/>
    </row>
    <row r="71" spans="2:7" ht="15.75" customHeight="1">
      <c r="B71" s="9"/>
      <c r="D71" s="9"/>
      <c r="E71" s="3"/>
    </row>
    <row r="72" spans="2:7" ht="15.75" thickBot="1">
      <c r="B72" s="10" t="s">
        <v>9</v>
      </c>
      <c r="C72" s="10" t="s">
        <v>62</v>
      </c>
      <c r="D72" s="10" t="s">
        <v>6</v>
      </c>
      <c r="E72" s="10" t="s">
        <v>7</v>
      </c>
      <c r="F72" s="10" t="s">
        <v>49</v>
      </c>
      <c r="G72" s="43" t="s">
        <v>11</v>
      </c>
    </row>
    <row r="73" spans="2:7" ht="15">
      <c r="B73" s="6"/>
      <c r="C73" s="6"/>
      <c r="D73" s="6"/>
      <c r="E73" s="6"/>
      <c r="F73" s="6"/>
      <c r="G73" s="44"/>
    </row>
    <row r="74" spans="2:7">
      <c r="B74" s="7">
        <f>IF(B73="",1,B73+1)</f>
        <v>1</v>
      </c>
      <c r="C74" s="7">
        <v>21</v>
      </c>
      <c r="D74" s="5" t="str">
        <f>IF($C74="","",IF(ISERROR(VLOOKUP(C74,Athletes,2,FALSE)),"Unknown Athlete",PROPER(VLOOKUP(C74,Athletes,2,FALSE))))</f>
        <v>Isabel Jones</v>
      </c>
      <c r="E74" s="5" t="str">
        <f>IF($C74="","",IF(VLOOKUP(C74,Athletes,3,FALSE)="","",VLOOKUP(C74,Athletes,3,FALSE)))</f>
        <v>N&amp;P</v>
      </c>
      <c r="F74" s="5" t="str">
        <f>IF($C74="","",IF(ISERROR(VLOOKUP(C74,Athletes,7,FALSE)),"",VLOOKUP(C74,Athletes,7,FALSE)))</f>
        <v>U11G</v>
      </c>
      <c r="G74" s="45" t="s">
        <v>104</v>
      </c>
    </row>
    <row r="75" spans="2:7">
      <c r="B75" s="7">
        <f>IF(B74="",1,B74+1)</f>
        <v>2</v>
      </c>
      <c r="C75" s="7">
        <v>20</v>
      </c>
      <c r="D75" s="5" t="str">
        <f>IF($C75="","",IF(ISERROR(VLOOKUP(C75,Athletes,2,FALSE)),"Unknown Athlete",PROPER(VLOOKUP(C75,Athletes,2,FALSE))))</f>
        <v>Lucy Hughes</v>
      </c>
      <c r="E75" s="5" t="str">
        <f>IF($C75="","",IF(VLOOKUP(C75,Athletes,3,FALSE)="","",VLOOKUP(C75,Athletes,3,FALSE)))</f>
        <v>CAC</v>
      </c>
      <c r="F75" s="5" t="str">
        <f>IF($C75="","",IF(ISERROR(VLOOKUP(C75,Athletes,7,FALSE)),"",VLOOKUP(C75,Athletes,7,FALSE)))</f>
        <v>U11G</v>
      </c>
      <c r="G75" s="45" t="s">
        <v>105</v>
      </c>
    </row>
    <row r="76" spans="2:7">
      <c r="B76" s="7">
        <f>IF(B75="",1,B75+1)</f>
        <v>3</v>
      </c>
      <c r="C76" s="7">
        <v>23</v>
      </c>
      <c r="D76" s="5" t="str">
        <f>IF($C76="","",IF(ISERROR(VLOOKUP(C76,Athletes,2,FALSE)),"Unknown Athlete",PROPER(VLOOKUP(C76,Athletes,2,FALSE))))</f>
        <v>Zoe Lawrence</v>
      </c>
      <c r="E76" s="5" t="str">
        <f>IF($C76="","",IF(VLOOKUP(C76,Athletes,3,FALSE)="","",VLOOKUP(C76,Athletes,3,FALSE)))</f>
        <v>CAC</v>
      </c>
      <c r="F76" s="5" t="str">
        <f>IF($C76="","",IF(ISERROR(VLOOKUP(C76,Athletes,7,FALSE)),"",VLOOKUP(C76,Athletes,7,FALSE)))</f>
        <v>U11G</v>
      </c>
      <c r="G76" s="45" t="s">
        <v>107</v>
      </c>
    </row>
    <row r="77" spans="2:7">
      <c r="B77" s="7">
        <f>IF(B76="",1,B76+1)</f>
        <v>4</v>
      </c>
      <c r="C77" s="7">
        <v>24</v>
      </c>
      <c r="D77" s="5" t="str">
        <f>IF($C77="","",IF(ISERROR(VLOOKUP(C77,Athletes,2,FALSE)),"Unknown Athlete",PROPER(VLOOKUP(C77,Athletes,2,FALSE))))</f>
        <v>Catherine Groves</v>
      </c>
      <c r="E77" s="5" t="str">
        <f>IF($C77="","",IF(VLOOKUP(C77,Athletes,3,FALSE)="","",VLOOKUP(C77,Athletes,3,FALSE)))</f>
        <v>CAC</v>
      </c>
      <c r="F77" s="5" t="str">
        <f>IF($C77="","",IF(ISERROR(VLOOKUP(C77,Athletes,7,FALSE)),"",VLOOKUP(C77,Athletes,7,FALSE)))</f>
        <v>U11G</v>
      </c>
      <c r="G77" s="45" t="s">
        <v>115</v>
      </c>
    </row>
    <row r="78" spans="2:7">
      <c r="B78" s="7">
        <f>IF(B77="",1,B77+1)</f>
        <v>5</v>
      </c>
      <c r="C78" s="7">
        <v>22</v>
      </c>
      <c r="D78" s="5" t="str">
        <f>IF($C78="","",IF(ISERROR(VLOOKUP(C78,Athletes,2,FALSE)),"Unknown Athlete",PROPER(VLOOKUP(C78,Athletes,2,FALSE))))</f>
        <v>Rebecca Benney</v>
      </c>
      <c r="E78" s="5" t="str">
        <f>IF($C78="","",IF(VLOOKUP(C78,Athletes,3,FALSE)="","",VLOOKUP(C78,Athletes,3,FALSE)))</f>
        <v>CAC</v>
      </c>
      <c r="F78" s="5" t="str">
        <f>IF($C78="","",IF(ISERROR(VLOOKUP(C78,Athletes,7,FALSE)),"",VLOOKUP(C78,Athletes,7,FALSE)))</f>
        <v>U11G</v>
      </c>
      <c r="G78" s="45" t="s">
        <v>111</v>
      </c>
    </row>
    <row r="79" spans="2:7">
      <c r="G79"/>
    </row>
    <row r="80" spans="2:7">
      <c r="G80"/>
    </row>
    <row r="81" spans="2:7">
      <c r="G81"/>
    </row>
    <row r="82" spans="2:7" ht="18">
      <c r="B82" s="9" t="s">
        <v>10</v>
      </c>
      <c r="C82" s="9" t="s">
        <v>116</v>
      </c>
      <c r="E82" s="9"/>
      <c r="G82" s="41"/>
    </row>
    <row r="83" spans="2:7" ht="15.75" customHeight="1">
      <c r="B83" s="9"/>
      <c r="D83" s="9"/>
      <c r="E83" s="3"/>
    </row>
    <row r="84" spans="2:7" ht="15.75" thickBot="1">
      <c r="B84" s="10" t="s">
        <v>9</v>
      </c>
      <c r="C84" s="10" t="s">
        <v>62</v>
      </c>
      <c r="D84" s="10" t="s">
        <v>6</v>
      </c>
      <c r="E84" s="10" t="s">
        <v>7</v>
      </c>
      <c r="F84" s="10" t="s">
        <v>49</v>
      </c>
      <c r="G84" s="43" t="s">
        <v>11</v>
      </c>
    </row>
    <row r="85" spans="2:7" ht="15">
      <c r="B85" s="6"/>
      <c r="C85" s="6"/>
      <c r="D85" s="6"/>
      <c r="E85" s="6"/>
      <c r="F85" s="6"/>
      <c r="G85" s="44"/>
    </row>
    <row r="86" spans="2:7">
      <c r="B86" s="7">
        <f>IF(B85="",1,B85+1)</f>
        <v>1</v>
      </c>
      <c r="C86" s="7">
        <v>26</v>
      </c>
      <c r="D86" s="5" t="str">
        <f>IF($C86="","",IF(ISERROR(VLOOKUP(C86,Athletes,2,FALSE)),"Unknown Athlete",PROPER(VLOOKUP(C86,Athletes,2,FALSE))))</f>
        <v xml:space="preserve">Sam Brereton </v>
      </c>
      <c r="E86" s="5" t="str">
        <f>IF($C86="","",IF(VLOOKUP(C86,Athletes,3,FALSE)="","",VLOOKUP(C86,Athletes,3,FALSE)))</f>
        <v>N&amp;P</v>
      </c>
      <c r="F86" s="5" t="str">
        <f>IF($C86="","",IF(ISERROR(VLOOKUP(C86,Athletes,7,FALSE)),"",VLOOKUP(C86,Athletes,7,FALSE)))</f>
        <v>U12B</v>
      </c>
      <c r="G86" s="45" t="s">
        <v>117</v>
      </c>
    </row>
    <row r="87" spans="2:7">
      <c r="B87" s="7">
        <f>IF(B86="",1,B86+1)</f>
        <v>2</v>
      </c>
      <c r="C87" s="7">
        <v>25</v>
      </c>
      <c r="D87" s="5" t="str">
        <f>IF($C87="","",IF(ISERROR(VLOOKUP(C87,Athletes,2,FALSE)),"Unknown Athlete",PROPER(VLOOKUP(C87,Athletes,2,FALSE))))</f>
        <v>Leon Smith</v>
      </c>
      <c r="E87" s="5" t="str">
        <f>IF($C87="","",IF(VLOOKUP(C87,Athletes,3,FALSE)="","",VLOOKUP(C87,Athletes,3,FALSE)))</f>
        <v>CAC</v>
      </c>
      <c r="F87" s="5" t="str">
        <f>IF($C87="","",IF(ISERROR(VLOOKUP(C87,Athletes,7,FALSE)),"",VLOOKUP(C87,Athletes,7,FALSE)))</f>
        <v>U12B</v>
      </c>
      <c r="G87" s="45" t="s">
        <v>105</v>
      </c>
    </row>
    <row r="88" spans="2:7">
      <c r="G88"/>
    </row>
    <row r="89" spans="2:7">
      <c r="G89"/>
    </row>
    <row r="90" spans="2:7">
      <c r="G90"/>
    </row>
    <row r="91" spans="2:7" ht="18">
      <c r="B91" s="9" t="s">
        <v>10</v>
      </c>
      <c r="C91" s="9" t="s">
        <v>118</v>
      </c>
      <c r="E91" s="9"/>
      <c r="G91" s="41"/>
    </row>
    <row r="92" spans="2:7" ht="15.75" customHeight="1">
      <c r="B92" s="9"/>
      <c r="D92" s="9"/>
      <c r="E92" s="3"/>
    </row>
    <row r="93" spans="2:7" ht="15.75" thickBot="1">
      <c r="B93" s="10" t="s">
        <v>9</v>
      </c>
      <c r="C93" s="10" t="s">
        <v>62</v>
      </c>
      <c r="D93" s="10" t="s">
        <v>6</v>
      </c>
      <c r="E93" s="10" t="s">
        <v>7</v>
      </c>
      <c r="F93" s="10" t="s">
        <v>49</v>
      </c>
      <c r="G93" s="43" t="s">
        <v>11</v>
      </c>
    </row>
    <row r="94" spans="2:7" ht="15">
      <c r="B94" s="6"/>
      <c r="C94" s="6"/>
      <c r="D94" s="6"/>
      <c r="E94" s="6"/>
      <c r="F94" s="6"/>
      <c r="G94" s="44"/>
    </row>
    <row r="95" spans="2:7">
      <c r="B95" s="7">
        <f>IF(B94="",1,B94+1)</f>
        <v>1</v>
      </c>
      <c r="C95" s="7">
        <v>27</v>
      </c>
      <c r="D95" s="5" t="str">
        <f>IF($C95="","",IF(ISERROR(VLOOKUP(C95,Athletes,2,FALSE)),"Unknown Athlete",PROPER(VLOOKUP(C95,Athletes,2,FALSE))))</f>
        <v>Amara Thompson</v>
      </c>
      <c r="E95" s="5" t="str">
        <f>IF($C95="","",IF(VLOOKUP(C95,Athletes,3,FALSE)="","",VLOOKUP(C95,Athletes,3,FALSE)))</f>
        <v>N&amp;P</v>
      </c>
      <c r="F95" s="5" t="str">
        <f>IF($C95="","",IF(ISERROR(VLOOKUP(C95,Athletes,7,FALSE)),"",VLOOKUP(C95,Athletes,7,FALSE)))</f>
        <v>U12G</v>
      </c>
      <c r="G95" s="45" t="s">
        <v>105</v>
      </c>
    </row>
    <row r="96" spans="2:7">
      <c r="B96" s="7">
        <f>IF(B95="",1,B95+1)</f>
        <v>2</v>
      </c>
      <c r="C96" s="7">
        <v>28</v>
      </c>
      <c r="D96" s="5" t="str">
        <f>IF($C96="","",IF(ISERROR(VLOOKUP(C96,Athletes,2,FALSE)),"Unknown Athlete",PROPER(VLOOKUP(C96,Athletes,2,FALSE))))</f>
        <v>Jess White</v>
      </c>
      <c r="E96" s="5" t="str">
        <f>IF($C96="","",IF(VLOOKUP(C96,Athletes,3,FALSE)="","",VLOOKUP(C96,Athletes,3,FALSE)))</f>
        <v>CAC</v>
      </c>
      <c r="F96" s="5" t="str">
        <f>IF($C96="","",IF(ISERROR(VLOOKUP(C96,Athletes,7,FALSE)),"",VLOOKUP(C96,Athletes,7,FALSE)))</f>
        <v>U12G</v>
      </c>
      <c r="G96" s="45" t="s">
        <v>119</v>
      </c>
    </row>
    <row r="97" spans="2:7">
      <c r="B97" s="7">
        <f>IF(B96="",1,B96+1)</f>
        <v>3</v>
      </c>
      <c r="C97" s="7">
        <v>29</v>
      </c>
      <c r="D97" s="5" t="str">
        <f>IF($C97="","",IF(ISERROR(VLOOKUP(C97,Athletes,2,FALSE)),"Unknown Athlete",PROPER(VLOOKUP(C97,Athletes,2,FALSE))))</f>
        <v>Kerenza Riley</v>
      </c>
      <c r="E97" s="5" t="str">
        <f>IF($C97="","",IF(VLOOKUP(C97,Athletes,3,FALSE)="","",VLOOKUP(C97,Athletes,3,FALSE)))</f>
        <v>CAC</v>
      </c>
      <c r="F97" s="5" t="str">
        <f>IF($C97="","",IF(ISERROR(VLOOKUP(C97,Athletes,7,FALSE)),"",VLOOKUP(C97,Athletes,7,FALSE)))</f>
        <v>U12G</v>
      </c>
      <c r="G97" s="45" t="s">
        <v>108</v>
      </c>
    </row>
    <row r="98" spans="2:7">
      <c r="G98"/>
    </row>
    <row r="99" spans="2:7">
      <c r="G99"/>
    </row>
    <row r="100" spans="2:7">
      <c r="G100"/>
    </row>
    <row r="101" spans="2:7" ht="18">
      <c r="B101" s="9" t="s">
        <v>10</v>
      </c>
      <c r="C101" s="9" t="s">
        <v>176</v>
      </c>
      <c r="E101" s="9"/>
      <c r="G101" s="41"/>
    </row>
    <row r="102" spans="2:7" ht="15.75" customHeight="1">
      <c r="B102" s="9"/>
      <c r="D102" s="9"/>
      <c r="E102" s="3"/>
    </row>
    <row r="103" spans="2:7" ht="15.75" thickBot="1">
      <c r="B103" s="10" t="s">
        <v>9</v>
      </c>
      <c r="C103" s="10" t="s">
        <v>62</v>
      </c>
      <c r="D103" s="10" t="s">
        <v>6</v>
      </c>
      <c r="E103" s="10" t="s">
        <v>7</v>
      </c>
      <c r="F103" s="10" t="s">
        <v>49</v>
      </c>
      <c r="G103" s="43" t="s">
        <v>11</v>
      </c>
    </row>
    <row r="104" spans="2:7" ht="15">
      <c r="B104" s="6"/>
      <c r="C104" s="6"/>
      <c r="D104" s="6"/>
      <c r="E104" s="6"/>
      <c r="F104" s="6"/>
      <c r="G104" s="44"/>
    </row>
    <row r="105" spans="2:7">
      <c r="B105" s="7">
        <f>IF(B104="",1,B104+1)</f>
        <v>1</v>
      </c>
      <c r="C105" s="7">
        <v>2</v>
      </c>
      <c r="D105" s="5" t="str">
        <f>IF($C105="","",IF(ISERROR(VLOOKUP(C105,Athletes,2,FALSE)),"Unknown Athlete",PROPER(VLOOKUP(C105,Athletes,2,FALSE))))</f>
        <v>Isaac Nicholson</v>
      </c>
      <c r="E105" s="5" t="str">
        <f>IF($C105="","",IF(VLOOKUP(C105,Athletes,3,FALSE)="","",VLOOKUP(C105,Athletes,3,FALSE)))</f>
        <v>Unatt</v>
      </c>
      <c r="F105" s="5" t="str">
        <f>IF($C105="","",IF(ISERROR(VLOOKUP(C105,Athletes,7,FALSE)),"",VLOOKUP(C105,Athletes,7,FALSE)))</f>
        <v>U8B</v>
      </c>
      <c r="G105" s="45" t="s">
        <v>177</v>
      </c>
    </row>
    <row r="106" spans="2:7">
      <c r="B106" s="7">
        <f>IF(B105="",1,B105+1)</f>
        <v>2</v>
      </c>
      <c r="C106" s="7">
        <v>1</v>
      </c>
      <c r="D106" s="5" t="str">
        <f>IF($C106="","",IF(ISERROR(VLOOKUP(C106,Athletes,2,FALSE)),"Unknown Athlete",PROPER(VLOOKUP(C106,Athletes,2,FALSE))))</f>
        <v>James Roger</v>
      </c>
      <c r="E106" s="5" t="str">
        <f>IF($C106="","",IF(VLOOKUP(C106,Athletes,3,FALSE)="","",VLOOKUP(C106,Athletes,3,FALSE)))</f>
        <v>Unatt</v>
      </c>
      <c r="F106" s="5" t="str">
        <f>IF($C106="","",IF(ISERROR(VLOOKUP(C106,Athletes,7,FALSE)),"",VLOOKUP(C106,Athletes,7,FALSE)))</f>
        <v>U8B</v>
      </c>
      <c r="G106" s="45" t="s">
        <v>178</v>
      </c>
    </row>
    <row r="107" spans="2:7">
      <c r="G107"/>
    </row>
    <row r="108" spans="2:7">
      <c r="G108"/>
    </row>
    <row r="109" spans="2:7">
      <c r="G109"/>
    </row>
    <row r="110" spans="2:7" ht="18">
      <c r="B110" s="9" t="s">
        <v>10</v>
      </c>
      <c r="C110" s="9" t="s">
        <v>179</v>
      </c>
      <c r="E110" s="9"/>
      <c r="G110" s="41"/>
    </row>
    <row r="111" spans="2:7" ht="15.75" customHeight="1">
      <c r="B111" s="9"/>
      <c r="D111" s="9"/>
      <c r="E111" s="3"/>
    </row>
    <row r="112" spans="2:7" ht="15.75" thickBot="1">
      <c r="B112" s="10" t="s">
        <v>9</v>
      </c>
      <c r="C112" s="10" t="s">
        <v>62</v>
      </c>
      <c r="D112" s="10" t="s">
        <v>6</v>
      </c>
      <c r="E112" s="10" t="s">
        <v>7</v>
      </c>
      <c r="F112" s="10" t="s">
        <v>49</v>
      </c>
      <c r="G112" s="43" t="s">
        <v>11</v>
      </c>
    </row>
    <row r="113" spans="2:7" ht="15">
      <c r="B113" s="6"/>
      <c r="C113" s="6"/>
      <c r="D113" s="6"/>
      <c r="E113" s="6"/>
      <c r="F113" s="6"/>
      <c r="G113" s="44"/>
    </row>
    <row r="114" spans="2:7">
      <c r="B114" s="7">
        <f>IF(B113="",1,B113+1)</f>
        <v>1</v>
      </c>
      <c r="C114" s="7">
        <v>3</v>
      </c>
      <c r="D114" s="5" t="str">
        <f>IF($C114="","",IF(ISERROR(VLOOKUP(C114,Athletes,2,FALSE)),"Unknown Athlete",PROPER(VLOOKUP(C114,Athletes,2,FALSE))))</f>
        <v>Jemma Kearney</v>
      </c>
      <c r="E114" s="5" t="str">
        <f>IF($C114="","",IF(VLOOKUP(C114,Athletes,3,FALSE)="","",VLOOKUP(C114,Athletes,3,FALSE)))</f>
        <v>Unatt</v>
      </c>
      <c r="F114" s="5" t="str">
        <f>IF($C114="","",IF(ISERROR(VLOOKUP(C114,Athletes,7,FALSE)),"",VLOOKUP(C114,Athletes,7,FALSE)))</f>
        <v>U9G</v>
      </c>
      <c r="G114" s="45" t="s">
        <v>180</v>
      </c>
    </row>
    <row r="115" spans="2:7">
      <c r="G115"/>
    </row>
    <row r="116" spans="2:7">
      <c r="G116"/>
    </row>
    <row r="117" spans="2:7">
      <c r="G117"/>
    </row>
    <row r="118" spans="2:7" ht="18">
      <c r="B118" s="9" t="s">
        <v>10</v>
      </c>
      <c r="C118" s="9" t="s">
        <v>181</v>
      </c>
      <c r="E118" s="9"/>
      <c r="G118" s="41"/>
    </row>
    <row r="119" spans="2:7" ht="15.75" customHeight="1">
      <c r="B119" s="9"/>
      <c r="D119" s="9"/>
      <c r="E119" s="3"/>
    </row>
    <row r="120" spans="2:7" ht="15.75" thickBot="1">
      <c r="B120" s="10" t="s">
        <v>9</v>
      </c>
      <c r="C120" s="10" t="s">
        <v>62</v>
      </c>
      <c r="D120" s="10" t="s">
        <v>6</v>
      </c>
      <c r="E120" s="10" t="s">
        <v>7</v>
      </c>
      <c r="F120" s="10" t="s">
        <v>49</v>
      </c>
      <c r="G120" s="43" t="s">
        <v>11</v>
      </c>
    </row>
    <row r="121" spans="2:7" ht="15">
      <c r="B121" s="6"/>
      <c r="C121" s="6"/>
      <c r="D121" s="6"/>
      <c r="E121" s="6"/>
      <c r="F121" s="6"/>
      <c r="G121" s="44"/>
    </row>
    <row r="122" spans="2:7">
      <c r="B122" s="7">
        <f t="shared" ref="B122:B129" si="4">IF(B121="",1,B121+1)</f>
        <v>1</v>
      </c>
      <c r="C122" s="7">
        <v>11</v>
      </c>
      <c r="D122" s="5" t="str">
        <f t="shared" ref="D122:D129" si="5">IF($C122="","",IF(ISERROR(VLOOKUP(C122,Athletes,2,FALSE)),"Unknown Athlete",PROPER(VLOOKUP(C122,Athletes,2,FALSE))))</f>
        <v>Isaac Ketterer</v>
      </c>
      <c r="E122" s="5" t="str">
        <f t="shared" ref="E122:E129" si="6">IF($C122="","",IF(VLOOKUP(C122,Athletes,3,FALSE)="","",VLOOKUP(C122,Athletes,3,FALSE)))</f>
        <v>N&amp;P</v>
      </c>
      <c r="F122" s="5" t="str">
        <f t="shared" ref="F122:F129" si="7">IF($C122="","",IF(ISERROR(VLOOKUP(C122,Athletes,7,FALSE)),"",VLOOKUP(C122,Athletes,7,FALSE)))</f>
        <v>U10B</v>
      </c>
      <c r="G122" s="45" t="s">
        <v>182</v>
      </c>
    </row>
    <row r="123" spans="2:7">
      <c r="B123" s="7">
        <f t="shared" si="4"/>
        <v>2</v>
      </c>
      <c r="C123" s="7">
        <v>9</v>
      </c>
      <c r="D123" s="5" t="str">
        <f t="shared" si="5"/>
        <v>George Mitchell</v>
      </c>
      <c r="E123" s="5" t="str">
        <f t="shared" si="6"/>
        <v>Archbishop B</v>
      </c>
      <c r="F123" s="5" t="str">
        <f t="shared" si="7"/>
        <v>U10B</v>
      </c>
      <c r="G123" s="45" t="s">
        <v>183</v>
      </c>
    </row>
    <row r="124" spans="2:7">
      <c r="B124" s="7">
        <f t="shared" si="4"/>
        <v>3</v>
      </c>
      <c r="C124" s="7">
        <v>10</v>
      </c>
      <c r="D124" s="5" t="str">
        <f t="shared" si="5"/>
        <v>Thomas Kenaey</v>
      </c>
      <c r="E124" s="5" t="str">
        <f t="shared" si="6"/>
        <v>CAC</v>
      </c>
      <c r="F124" s="5" t="str">
        <f t="shared" si="7"/>
        <v>U10B</v>
      </c>
      <c r="G124" s="45" t="s">
        <v>184</v>
      </c>
    </row>
    <row r="125" spans="2:7">
      <c r="B125" s="7">
        <f t="shared" si="4"/>
        <v>4</v>
      </c>
      <c r="C125" s="7">
        <v>8</v>
      </c>
      <c r="D125" s="5" t="str">
        <f t="shared" si="5"/>
        <v>Robel Kidane</v>
      </c>
      <c r="E125" s="5" t="str">
        <f t="shared" si="6"/>
        <v>St Austell</v>
      </c>
      <c r="F125" s="5" t="str">
        <f t="shared" si="7"/>
        <v>U10B</v>
      </c>
      <c r="G125" s="45" t="s">
        <v>185</v>
      </c>
    </row>
    <row r="126" spans="2:7">
      <c r="B126" s="7">
        <f t="shared" si="4"/>
        <v>5</v>
      </c>
      <c r="C126" s="7">
        <v>7</v>
      </c>
      <c r="D126" s="5" t="str">
        <f t="shared" si="5"/>
        <v>Jarvis Lee</v>
      </c>
      <c r="E126" s="5" t="str">
        <f t="shared" si="6"/>
        <v>Archbishop B</v>
      </c>
      <c r="F126" s="5" t="str">
        <f t="shared" si="7"/>
        <v>U10B</v>
      </c>
      <c r="G126" s="45" t="s">
        <v>186</v>
      </c>
    </row>
    <row r="127" spans="2:7">
      <c r="B127" s="7">
        <f t="shared" si="4"/>
        <v>6</v>
      </c>
      <c r="C127" s="7">
        <v>4</v>
      </c>
      <c r="D127" s="5" t="str">
        <f t="shared" si="5"/>
        <v>Jake Baxter</v>
      </c>
      <c r="E127" s="5" t="str">
        <f t="shared" si="6"/>
        <v>Unatt</v>
      </c>
      <c r="F127" s="5" t="str">
        <f t="shared" si="7"/>
        <v>U10B</v>
      </c>
      <c r="G127" s="45" t="s">
        <v>187</v>
      </c>
    </row>
    <row r="128" spans="2:7">
      <c r="B128" s="7">
        <f t="shared" si="4"/>
        <v>7</v>
      </c>
      <c r="C128" s="7">
        <v>6</v>
      </c>
      <c r="D128" s="5" t="str">
        <f t="shared" si="5"/>
        <v>Jasan Handford</v>
      </c>
      <c r="E128" s="5" t="str">
        <f t="shared" si="6"/>
        <v>Unatt</v>
      </c>
      <c r="F128" s="5" t="str">
        <f t="shared" si="7"/>
        <v>U10B</v>
      </c>
      <c r="G128" s="45" t="s">
        <v>188</v>
      </c>
    </row>
    <row r="129" spans="2:7">
      <c r="B129" s="7">
        <f t="shared" si="4"/>
        <v>8</v>
      </c>
      <c r="C129" s="7">
        <v>5</v>
      </c>
      <c r="D129" s="5" t="str">
        <f t="shared" si="5"/>
        <v>George Rogers</v>
      </c>
      <c r="E129" s="5" t="str">
        <f t="shared" si="6"/>
        <v>Unatt</v>
      </c>
      <c r="F129" s="5" t="str">
        <f t="shared" si="7"/>
        <v>U10B</v>
      </c>
      <c r="G129" s="45" t="s">
        <v>189</v>
      </c>
    </row>
    <row r="130" spans="2:7">
      <c r="G130"/>
    </row>
    <row r="131" spans="2:7">
      <c r="G131"/>
    </row>
    <row r="132" spans="2:7">
      <c r="G132"/>
    </row>
    <row r="133" spans="2:7" ht="18">
      <c r="B133" s="9" t="s">
        <v>10</v>
      </c>
      <c r="C133" s="9" t="s">
        <v>190</v>
      </c>
      <c r="E133" s="9"/>
      <c r="G133" s="41"/>
    </row>
    <row r="134" spans="2:7" ht="15.75" customHeight="1">
      <c r="B134" s="9"/>
      <c r="D134" s="9"/>
      <c r="E134" s="3"/>
    </row>
    <row r="135" spans="2:7" ht="15.75" thickBot="1">
      <c r="B135" s="10" t="s">
        <v>9</v>
      </c>
      <c r="C135" s="10" t="s">
        <v>62</v>
      </c>
      <c r="D135" s="10" t="s">
        <v>6</v>
      </c>
      <c r="E135" s="10" t="s">
        <v>7</v>
      </c>
      <c r="F135" s="10" t="s">
        <v>49</v>
      </c>
      <c r="G135" s="43" t="s">
        <v>11</v>
      </c>
    </row>
    <row r="136" spans="2:7" ht="15">
      <c r="B136" s="6"/>
      <c r="C136" s="6"/>
      <c r="D136" s="6"/>
      <c r="E136" s="6"/>
      <c r="F136" s="6"/>
      <c r="G136" s="44"/>
    </row>
    <row r="137" spans="2:7">
      <c r="B137" s="7">
        <f>IF(B136="",1,B136+1)</f>
        <v>1</v>
      </c>
      <c r="C137" s="7">
        <v>13</v>
      </c>
      <c r="D137" s="5" t="str">
        <f>IF($C137="","",IF(ISERROR(VLOOKUP(C137,Athletes,2,FALSE)),"Unknown Athlete",PROPER(VLOOKUP(C137,Athletes,2,FALSE))))</f>
        <v>Caitlin Keaney</v>
      </c>
      <c r="E137" s="5" t="str">
        <f>IF($C137="","",IF(VLOOKUP(C137,Athletes,3,FALSE)="","",VLOOKUP(C137,Athletes,3,FALSE)))</f>
        <v>CAC</v>
      </c>
      <c r="F137" s="5" t="str">
        <f>IF($C137="","",IF(ISERROR(VLOOKUP(C137,Athletes,7,FALSE)),"",VLOOKUP(C137,Athletes,7,FALSE)))</f>
        <v>U10G</v>
      </c>
      <c r="G137" s="45" t="s">
        <v>191</v>
      </c>
    </row>
    <row r="138" spans="2:7">
      <c r="B138" s="7">
        <f>IF(B137="",1,B137+1)</f>
        <v>2</v>
      </c>
      <c r="C138" s="7">
        <v>14</v>
      </c>
      <c r="D138" s="5" t="str">
        <f>IF($C138="","",IF(ISERROR(VLOOKUP(C138,Athletes,2,FALSE)),"Unknown Athlete",PROPER(VLOOKUP(C138,Athletes,2,FALSE))))</f>
        <v>Fraya Miller</v>
      </c>
      <c r="E138" s="5" t="str">
        <f>IF($C138="","",IF(VLOOKUP(C138,Athletes,3,FALSE)="","",VLOOKUP(C138,Athletes,3,FALSE)))</f>
        <v>N&amp;P</v>
      </c>
      <c r="F138" s="5" t="str">
        <f>IF($C138="","",IF(ISERROR(VLOOKUP(C138,Athletes,7,FALSE)),"",VLOOKUP(C138,Athletes,7,FALSE)))</f>
        <v>U10G</v>
      </c>
      <c r="G138" s="45" t="s">
        <v>192</v>
      </c>
    </row>
    <row r="139" spans="2:7">
      <c r="B139" s="7">
        <f>IF(B138="",1,B138+1)</f>
        <v>3</v>
      </c>
      <c r="C139" s="7">
        <v>12</v>
      </c>
      <c r="D139" s="5" t="str">
        <f>IF($C139="","",IF(ISERROR(VLOOKUP(C139,Athletes,2,FALSE)),"Unknown Athlete",PROPER(VLOOKUP(C139,Athletes,2,FALSE))))</f>
        <v>Abbie Downing</v>
      </c>
      <c r="E139" s="5" t="str">
        <f>IF($C139="","",IF(VLOOKUP(C139,Athletes,3,FALSE)="","",VLOOKUP(C139,Athletes,3,FALSE)))</f>
        <v>CAC</v>
      </c>
      <c r="F139" s="5" t="str">
        <f>IF($C139="","",IF(ISERROR(VLOOKUP(C139,Athletes,7,FALSE)),"",VLOOKUP(C139,Athletes,7,FALSE)))</f>
        <v>U10G</v>
      </c>
      <c r="G139" s="45" t="s">
        <v>193</v>
      </c>
    </row>
    <row r="140" spans="2:7">
      <c r="G140"/>
    </row>
    <row r="141" spans="2:7">
      <c r="G141"/>
    </row>
    <row r="142" spans="2:7">
      <c r="G142"/>
    </row>
    <row r="143" spans="2:7" ht="18">
      <c r="B143" s="9" t="s">
        <v>10</v>
      </c>
      <c r="C143" s="9" t="s">
        <v>194</v>
      </c>
      <c r="E143" s="9"/>
      <c r="G143" s="41"/>
    </row>
    <row r="144" spans="2:7" ht="15.75" customHeight="1">
      <c r="B144" s="9"/>
      <c r="D144" s="9"/>
      <c r="E144" s="3"/>
    </row>
    <row r="145" spans="2:7" ht="15.75" thickBot="1">
      <c r="B145" s="10" t="s">
        <v>9</v>
      </c>
      <c r="C145" s="10" t="s">
        <v>62</v>
      </c>
      <c r="D145" s="10" t="s">
        <v>6</v>
      </c>
      <c r="E145" s="10" t="s">
        <v>7</v>
      </c>
      <c r="F145" s="10" t="s">
        <v>49</v>
      </c>
      <c r="G145" s="43" t="s">
        <v>11</v>
      </c>
    </row>
    <row r="146" spans="2:7" ht="15">
      <c r="B146" s="6"/>
      <c r="C146" s="6"/>
      <c r="D146" s="6"/>
      <c r="E146" s="6"/>
      <c r="F146" s="6"/>
      <c r="G146" s="44"/>
    </row>
    <row r="147" spans="2:7">
      <c r="B147" s="7">
        <f>IF(B146="",1,B146+1)</f>
        <v>1</v>
      </c>
      <c r="C147" s="7">
        <v>17</v>
      </c>
      <c r="D147" s="5" t="str">
        <f>IF($C147="","",IF(ISERROR(VLOOKUP(C147,Athletes,2,FALSE)),"Unknown Athlete",PROPER(VLOOKUP(C147,Athletes,2,FALSE))))</f>
        <v>Ben Bradley</v>
      </c>
      <c r="E147" s="5" t="str">
        <f>IF($C147="","",IF(VLOOKUP(C147,Athletes,3,FALSE)="","",VLOOKUP(C147,Athletes,3,FALSE)))</f>
        <v>CAC</v>
      </c>
      <c r="F147" s="5" t="str">
        <f>IF($C147="","",IF(ISERROR(VLOOKUP(C147,Athletes,7,FALSE)),"",VLOOKUP(C147,Athletes,7,FALSE)))</f>
        <v>U11B</v>
      </c>
      <c r="G147" s="45" t="s">
        <v>195</v>
      </c>
    </row>
    <row r="148" spans="2:7">
      <c r="B148" s="7">
        <f>IF(B147="",1,B147+1)</f>
        <v>2</v>
      </c>
      <c r="C148" s="7">
        <v>19</v>
      </c>
      <c r="D148" s="5" t="str">
        <f>IF($C148="","",IF(ISERROR(VLOOKUP(C148,Athletes,2,FALSE)),"Unknown Athlete",PROPER(VLOOKUP(C148,Athletes,2,FALSE))))</f>
        <v>Isaac Murray</v>
      </c>
      <c r="E148" s="5" t="str">
        <f>IF($C148="","",IF(VLOOKUP(C148,Athletes,3,FALSE)="","",VLOOKUP(C148,Athletes,3,FALSE)))</f>
        <v>CAC</v>
      </c>
      <c r="F148" s="5" t="str">
        <f>IF($C148="","",IF(ISERROR(VLOOKUP(C148,Athletes,7,FALSE)),"",VLOOKUP(C148,Athletes,7,FALSE)))</f>
        <v>U11B</v>
      </c>
      <c r="G148" s="45" t="s">
        <v>196</v>
      </c>
    </row>
    <row r="149" spans="2:7">
      <c r="B149" s="7">
        <f>IF(B148="",1,B148+1)</f>
        <v>3</v>
      </c>
      <c r="C149" s="7">
        <v>18</v>
      </c>
      <c r="D149" s="5" t="str">
        <f>IF($C149="","",IF(ISERROR(VLOOKUP(C149,Athletes,2,FALSE)),"Unknown Athlete",PROPER(VLOOKUP(C149,Athletes,2,FALSE))))</f>
        <v>Jago Sheppard</v>
      </c>
      <c r="E149" s="5" t="str">
        <f>IF($C149="","",IF(VLOOKUP(C149,Athletes,3,FALSE)="","",VLOOKUP(C149,Athletes,3,FALSE)))</f>
        <v>CAC</v>
      </c>
      <c r="F149" s="5" t="str">
        <f>IF($C149="","",IF(ISERROR(VLOOKUP(C149,Athletes,7,FALSE)),"",VLOOKUP(C149,Athletes,7,FALSE)))</f>
        <v>U11B</v>
      </c>
      <c r="G149" s="45" t="s">
        <v>197</v>
      </c>
    </row>
    <row r="150" spans="2:7">
      <c r="B150" s="7">
        <f>IF(B149="",1,B149+1)</f>
        <v>4</v>
      </c>
      <c r="C150" s="7">
        <v>16</v>
      </c>
      <c r="D150" s="5" t="str">
        <f>IF($C150="","",IF(ISERROR(VLOOKUP(C150,Athletes,2,FALSE)),"Unknown Athlete",PROPER(VLOOKUP(C150,Athletes,2,FALSE))))</f>
        <v>Kieran Ludkin</v>
      </c>
      <c r="E150" s="5" t="str">
        <f>IF($C150="","",IF(VLOOKUP(C150,Athletes,3,FALSE)="","",VLOOKUP(C150,Athletes,3,FALSE)))</f>
        <v>CAC</v>
      </c>
      <c r="F150" s="5" t="str">
        <f>IF($C150="","",IF(ISERROR(VLOOKUP(C150,Athletes,7,FALSE)),"",VLOOKUP(C150,Athletes,7,FALSE)))</f>
        <v>U11B</v>
      </c>
      <c r="G150" s="45" t="s">
        <v>198</v>
      </c>
    </row>
    <row r="151" spans="2:7">
      <c r="B151" s="7">
        <f>IF(B150="",1,B150+1)</f>
        <v>5</v>
      </c>
      <c r="C151" s="7">
        <v>15</v>
      </c>
      <c r="D151" s="5" t="str">
        <f>IF($C151="","",IF(ISERROR(VLOOKUP(C151,Athletes,2,FALSE)),"Unknown Athlete",PROPER(VLOOKUP(C151,Athletes,2,FALSE))))</f>
        <v>Rhys Johns</v>
      </c>
      <c r="E151" s="5" t="str">
        <f>IF($C151="","",IF(VLOOKUP(C151,Athletes,3,FALSE)="","",VLOOKUP(C151,Athletes,3,FALSE)))</f>
        <v>CAC</v>
      </c>
      <c r="F151" s="5" t="str">
        <f>IF($C151="","",IF(ISERROR(VLOOKUP(C151,Athletes,7,FALSE)),"",VLOOKUP(C151,Athletes,7,FALSE)))</f>
        <v>U11B</v>
      </c>
      <c r="G151" s="45" t="s">
        <v>199</v>
      </c>
    </row>
    <row r="152" spans="2:7">
      <c r="G152"/>
    </row>
    <row r="153" spans="2:7">
      <c r="G153"/>
    </row>
    <row r="154" spans="2:7">
      <c r="G154"/>
    </row>
    <row r="155" spans="2:7" ht="18">
      <c r="B155" s="9" t="s">
        <v>10</v>
      </c>
      <c r="C155" s="9" t="s">
        <v>200</v>
      </c>
      <c r="E155" s="9"/>
      <c r="G155" s="41"/>
    </row>
    <row r="156" spans="2:7" ht="15.75" customHeight="1">
      <c r="B156" s="9"/>
      <c r="D156" s="9"/>
      <c r="E156" s="3"/>
    </row>
    <row r="157" spans="2:7" ht="15.75" thickBot="1">
      <c r="B157" s="10" t="s">
        <v>9</v>
      </c>
      <c r="C157" s="10" t="s">
        <v>62</v>
      </c>
      <c r="D157" s="10" t="s">
        <v>6</v>
      </c>
      <c r="E157" s="10" t="s">
        <v>7</v>
      </c>
      <c r="F157" s="10" t="s">
        <v>49</v>
      </c>
      <c r="G157" s="43" t="s">
        <v>11</v>
      </c>
    </row>
    <row r="158" spans="2:7" ht="15">
      <c r="B158" s="6"/>
      <c r="C158" s="6"/>
      <c r="D158" s="6"/>
      <c r="E158" s="6"/>
      <c r="F158" s="6"/>
      <c r="G158" s="44"/>
    </row>
    <row r="159" spans="2:7">
      <c r="B159" s="7">
        <f>IF(B158="",1,B158+1)</f>
        <v>1</v>
      </c>
      <c r="C159" s="7">
        <v>24</v>
      </c>
      <c r="D159" s="5" t="str">
        <f>IF($C159="","",IF(ISERROR(VLOOKUP(C159,Athletes,2,FALSE)),"Unknown Athlete",PROPER(VLOOKUP(C159,Athletes,2,FALSE))))</f>
        <v>Catherine Groves</v>
      </c>
      <c r="E159" s="5" t="str">
        <f>IF($C159="","",IF(VLOOKUP(C159,Athletes,3,FALSE)="","",VLOOKUP(C159,Athletes,3,FALSE)))</f>
        <v>CAC</v>
      </c>
      <c r="F159" s="5" t="str">
        <f>IF($C159="","",IF(ISERROR(VLOOKUP(C159,Athletes,7,FALSE)),"",VLOOKUP(C159,Athletes,7,FALSE)))</f>
        <v>U11G</v>
      </c>
      <c r="G159" s="45" t="s">
        <v>201</v>
      </c>
    </row>
    <row r="160" spans="2:7">
      <c r="B160" s="7">
        <f>IF(B159="",1,B159+1)</f>
        <v>2</v>
      </c>
      <c r="C160" s="7">
        <v>23</v>
      </c>
      <c r="D160" s="5" t="str">
        <f>IF($C160="","",IF(ISERROR(VLOOKUP(C160,Athletes,2,FALSE)),"Unknown Athlete",PROPER(VLOOKUP(C160,Athletes,2,FALSE))))</f>
        <v>Zoe Lawrence</v>
      </c>
      <c r="E160" s="5" t="str">
        <f>IF($C160="","",IF(VLOOKUP(C160,Athletes,3,FALSE)="","",VLOOKUP(C160,Athletes,3,FALSE)))</f>
        <v>CAC</v>
      </c>
      <c r="F160" s="5" t="str">
        <f>IF($C160="","",IF(ISERROR(VLOOKUP(C160,Athletes,7,FALSE)),"",VLOOKUP(C160,Athletes,7,FALSE)))</f>
        <v>U11G</v>
      </c>
      <c r="G160" s="45" t="s">
        <v>195</v>
      </c>
    </row>
    <row r="161" spans="2:7">
      <c r="B161" s="7">
        <f>IF(B160="",1,B160+1)</f>
        <v>3</v>
      </c>
      <c r="C161" s="7">
        <v>21</v>
      </c>
      <c r="D161" s="5" t="str">
        <f>IF($C161="","",IF(ISERROR(VLOOKUP(C161,Athletes,2,FALSE)),"Unknown Athlete",PROPER(VLOOKUP(C161,Athletes,2,FALSE))))</f>
        <v>Isabel Jones</v>
      </c>
      <c r="E161" s="5" t="str">
        <f>IF($C161="","",IF(VLOOKUP(C161,Athletes,3,FALSE)="","",VLOOKUP(C161,Athletes,3,FALSE)))</f>
        <v>N&amp;P</v>
      </c>
      <c r="F161" s="5" t="str">
        <f>IF($C161="","",IF(ISERROR(VLOOKUP(C161,Athletes,7,FALSE)),"",VLOOKUP(C161,Athletes,7,FALSE)))</f>
        <v>U11G</v>
      </c>
      <c r="G161" s="45" t="s">
        <v>202</v>
      </c>
    </row>
    <row r="162" spans="2:7">
      <c r="B162" s="7">
        <f>IF(B161="",1,B161+1)</f>
        <v>4</v>
      </c>
      <c r="C162" s="7">
        <v>20</v>
      </c>
      <c r="D162" s="5" t="str">
        <f>IF($C162="","",IF(ISERROR(VLOOKUP(C162,Athletes,2,FALSE)),"Unknown Athlete",PROPER(VLOOKUP(C162,Athletes,2,FALSE))))</f>
        <v>Lucy Hughes</v>
      </c>
      <c r="E162" s="5" t="str">
        <f>IF($C162="","",IF(VLOOKUP(C162,Athletes,3,FALSE)="","",VLOOKUP(C162,Athletes,3,FALSE)))</f>
        <v>CAC</v>
      </c>
      <c r="F162" s="5" t="str">
        <f>IF($C162="","",IF(ISERROR(VLOOKUP(C162,Athletes,7,FALSE)),"",VLOOKUP(C162,Athletes,7,FALSE)))</f>
        <v>U11G</v>
      </c>
      <c r="G162" s="45" t="s">
        <v>203</v>
      </c>
    </row>
    <row r="163" spans="2:7">
      <c r="B163" s="7">
        <f>IF(B162="",1,B162+1)</f>
        <v>5</v>
      </c>
      <c r="C163" s="7">
        <v>22</v>
      </c>
      <c r="D163" s="5" t="str">
        <f>IF($C163="","",IF(ISERROR(VLOOKUP(C163,Athletes,2,FALSE)),"Unknown Athlete",PROPER(VLOOKUP(C163,Athletes,2,FALSE))))</f>
        <v>Rebecca Benney</v>
      </c>
      <c r="E163" s="5" t="str">
        <f>IF($C163="","",IF(VLOOKUP(C163,Athletes,3,FALSE)="","",VLOOKUP(C163,Athletes,3,FALSE)))</f>
        <v>CAC</v>
      </c>
      <c r="F163" s="5" t="str">
        <f>IF($C163="","",IF(ISERROR(VLOOKUP(C163,Athletes,7,FALSE)),"",VLOOKUP(C163,Athletes,7,FALSE)))</f>
        <v>U11G</v>
      </c>
      <c r="G163" s="45" t="s">
        <v>204</v>
      </c>
    </row>
    <row r="164" spans="2:7">
      <c r="G164"/>
    </row>
    <row r="165" spans="2:7">
      <c r="G165"/>
    </row>
    <row r="166" spans="2:7">
      <c r="G166"/>
    </row>
    <row r="167" spans="2:7" ht="18">
      <c r="B167" s="9" t="s">
        <v>10</v>
      </c>
      <c r="C167" s="9" t="s">
        <v>205</v>
      </c>
      <c r="E167" s="9"/>
      <c r="G167" s="41"/>
    </row>
    <row r="168" spans="2:7" ht="15.75" customHeight="1">
      <c r="B168" s="9"/>
      <c r="D168" s="9"/>
      <c r="E168" s="3"/>
    </row>
    <row r="169" spans="2:7" ht="15.75" thickBot="1">
      <c r="B169" s="10" t="s">
        <v>9</v>
      </c>
      <c r="C169" s="10" t="s">
        <v>62</v>
      </c>
      <c r="D169" s="10" t="s">
        <v>6</v>
      </c>
      <c r="E169" s="10" t="s">
        <v>7</v>
      </c>
      <c r="F169" s="10" t="s">
        <v>49</v>
      </c>
      <c r="G169" s="43" t="s">
        <v>11</v>
      </c>
    </row>
    <row r="170" spans="2:7" ht="15">
      <c r="B170" s="6"/>
      <c r="C170" s="6"/>
      <c r="D170" s="6"/>
      <c r="E170" s="6"/>
      <c r="F170" s="6"/>
      <c r="G170" s="44"/>
    </row>
    <row r="171" spans="2:7">
      <c r="B171" s="7">
        <f>IF(B170="",1,B170+1)</f>
        <v>1</v>
      </c>
      <c r="C171" s="7">
        <v>26</v>
      </c>
      <c r="D171" s="5" t="str">
        <f>IF($C171="","",IF(ISERROR(VLOOKUP(C171,Athletes,2,FALSE)),"Unknown Athlete",PROPER(VLOOKUP(C171,Athletes,2,FALSE))))</f>
        <v xml:space="preserve">Sam Brereton </v>
      </c>
      <c r="E171" s="5" t="str">
        <f>IF($C171="","",IF(VLOOKUP(C171,Athletes,3,FALSE)="","",VLOOKUP(C171,Athletes,3,FALSE)))</f>
        <v>N&amp;P</v>
      </c>
      <c r="F171" s="5" t="str">
        <f>IF($C171="","",IF(ISERROR(VLOOKUP(C171,Athletes,7,FALSE)),"",VLOOKUP(C171,Athletes,7,FALSE)))</f>
        <v>U12B</v>
      </c>
      <c r="G171" s="45" t="s">
        <v>206</v>
      </c>
    </row>
    <row r="172" spans="2:7">
      <c r="B172" s="7">
        <f>IF(B171="",1,B171+1)</f>
        <v>2</v>
      </c>
      <c r="C172" s="7">
        <v>25</v>
      </c>
      <c r="D172" s="5" t="str">
        <f>IF($C172="","",IF(ISERROR(VLOOKUP(C172,Athletes,2,FALSE)),"Unknown Athlete",PROPER(VLOOKUP(C172,Athletes,2,FALSE))))</f>
        <v>Leon Smith</v>
      </c>
      <c r="E172" s="5" t="str">
        <f>IF($C172="","",IF(VLOOKUP(C172,Athletes,3,FALSE)="","",VLOOKUP(C172,Athletes,3,FALSE)))</f>
        <v>CAC</v>
      </c>
      <c r="F172" s="5" t="str">
        <f>IF($C172="","",IF(ISERROR(VLOOKUP(C172,Athletes,7,FALSE)),"",VLOOKUP(C172,Athletes,7,FALSE)))</f>
        <v>U12B</v>
      </c>
      <c r="G172" s="45" t="s">
        <v>207</v>
      </c>
    </row>
    <row r="173" spans="2:7">
      <c r="G173"/>
    </row>
    <row r="174" spans="2:7">
      <c r="G174"/>
    </row>
    <row r="175" spans="2:7">
      <c r="G175"/>
    </row>
    <row r="176" spans="2:7" ht="18">
      <c r="B176" s="9" t="s">
        <v>10</v>
      </c>
      <c r="C176" s="9" t="s">
        <v>208</v>
      </c>
      <c r="E176" s="9"/>
      <c r="G176" s="41"/>
    </row>
    <row r="177" spans="2:7" ht="15.75" customHeight="1">
      <c r="B177" s="9"/>
      <c r="D177" s="9"/>
      <c r="E177" s="3"/>
    </row>
    <row r="178" spans="2:7" ht="15.75" thickBot="1">
      <c r="B178" s="10" t="s">
        <v>9</v>
      </c>
      <c r="C178" s="10" t="s">
        <v>62</v>
      </c>
      <c r="D178" s="10" t="s">
        <v>6</v>
      </c>
      <c r="E178" s="10" t="s">
        <v>7</v>
      </c>
      <c r="F178" s="10" t="s">
        <v>49</v>
      </c>
      <c r="G178" s="43" t="s">
        <v>11</v>
      </c>
    </row>
    <row r="179" spans="2:7" ht="15">
      <c r="B179" s="6"/>
      <c r="C179" s="6"/>
      <c r="D179" s="6"/>
      <c r="E179" s="6"/>
      <c r="F179" s="6"/>
      <c r="G179" s="44"/>
    </row>
    <row r="180" spans="2:7">
      <c r="B180" s="7">
        <f>IF(B179="",1,B179+1)</f>
        <v>1</v>
      </c>
      <c r="C180" s="7">
        <v>29</v>
      </c>
      <c r="D180" s="5" t="str">
        <f t="shared" ref="D180:D211" si="8">IF($C180="","",IF(ISERROR(VLOOKUP(C180,Athletes,2,FALSE)),"Unknown Athlete",PROPER(VLOOKUP(C180,Athletes,2,FALSE))))</f>
        <v>Kerenza Riley</v>
      </c>
      <c r="E180" s="5" t="str">
        <f t="shared" ref="E180:E211" si="9">IF($C180="","",IF(VLOOKUP(C180,Athletes,3,FALSE)="","",VLOOKUP(C180,Athletes,3,FALSE)))</f>
        <v>CAC</v>
      </c>
      <c r="F180" s="5" t="str">
        <f t="shared" ref="F180:F211" si="10">IF($C180="","",IF(ISERROR(VLOOKUP(C180,Athletes,7,FALSE)),"",VLOOKUP(C180,Athletes,7,FALSE)))</f>
        <v>U12G</v>
      </c>
      <c r="G180" s="45" t="s">
        <v>209</v>
      </c>
    </row>
    <row r="181" spans="2:7">
      <c r="B181" s="7">
        <f t="shared" ref="B181:B229" si="11">IF(B180="",1,B180+1)</f>
        <v>2</v>
      </c>
      <c r="C181" s="7">
        <v>28</v>
      </c>
      <c r="D181" s="5" t="str">
        <f t="shared" si="8"/>
        <v>Jess White</v>
      </c>
      <c r="E181" s="5" t="str">
        <f t="shared" si="9"/>
        <v>CAC</v>
      </c>
      <c r="F181" s="5" t="str">
        <f t="shared" si="10"/>
        <v>U12G</v>
      </c>
      <c r="G181" s="45" t="s">
        <v>210</v>
      </c>
    </row>
    <row r="182" spans="2:7">
      <c r="B182" s="7">
        <f t="shared" si="11"/>
        <v>3</v>
      </c>
      <c r="C182" s="7">
        <v>27</v>
      </c>
      <c r="D182" s="5" t="str">
        <f t="shared" si="8"/>
        <v>Amara Thompson</v>
      </c>
      <c r="E182" s="5" t="str">
        <f t="shared" si="9"/>
        <v>N&amp;P</v>
      </c>
      <c r="F182" s="5" t="str">
        <f t="shared" si="10"/>
        <v>U12G</v>
      </c>
      <c r="G182" s="45" t="s">
        <v>211</v>
      </c>
    </row>
    <row r="183" spans="2:7">
      <c r="B183" s="7">
        <f t="shared" si="11"/>
        <v>4</v>
      </c>
      <c r="C183" s="7"/>
      <c r="D183" s="5" t="str">
        <f t="shared" si="8"/>
        <v/>
      </c>
      <c r="E183" s="5" t="str">
        <f t="shared" si="9"/>
        <v/>
      </c>
      <c r="F183" s="5" t="str">
        <f t="shared" si="10"/>
        <v/>
      </c>
      <c r="G183" s="45"/>
    </row>
    <row r="184" spans="2:7">
      <c r="B184" s="7">
        <f t="shared" si="11"/>
        <v>5</v>
      </c>
      <c r="C184" s="7"/>
      <c r="D184" s="5" t="str">
        <f t="shared" si="8"/>
        <v/>
      </c>
      <c r="E184" s="5" t="str">
        <f t="shared" si="9"/>
        <v/>
      </c>
      <c r="F184" s="5" t="str">
        <f t="shared" si="10"/>
        <v/>
      </c>
      <c r="G184" s="45"/>
    </row>
    <row r="185" spans="2:7">
      <c r="B185" s="7">
        <f t="shared" si="11"/>
        <v>6</v>
      </c>
      <c r="C185" s="7"/>
      <c r="D185" s="5" t="str">
        <f t="shared" si="8"/>
        <v/>
      </c>
      <c r="E185" s="5" t="str">
        <f t="shared" si="9"/>
        <v/>
      </c>
      <c r="F185" s="5" t="str">
        <f t="shared" si="10"/>
        <v/>
      </c>
      <c r="G185" s="45"/>
    </row>
    <row r="186" spans="2:7">
      <c r="B186" s="7">
        <f t="shared" si="11"/>
        <v>7</v>
      </c>
      <c r="C186" s="7"/>
      <c r="D186" s="5" t="str">
        <f t="shared" si="8"/>
        <v/>
      </c>
      <c r="E186" s="5" t="str">
        <f t="shared" si="9"/>
        <v/>
      </c>
      <c r="F186" s="5" t="str">
        <f t="shared" si="10"/>
        <v/>
      </c>
      <c r="G186" s="45"/>
    </row>
    <row r="187" spans="2:7">
      <c r="B187" s="7">
        <f t="shared" si="11"/>
        <v>8</v>
      </c>
      <c r="C187" s="7"/>
      <c r="D187" s="5" t="str">
        <f t="shared" si="8"/>
        <v/>
      </c>
      <c r="E187" s="5" t="str">
        <f t="shared" si="9"/>
        <v/>
      </c>
      <c r="F187" s="5" t="str">
        <f t="shared" si="10"/>
        <v/>
      </c>
      <c r="G187" s="45"/>
    </row>
    <row r="188" spans="2:7">
      <c r="B188" s="7">
        <f t="shared" si="11"/>
        <v>9</v>
      </c>
      <c r="C188" s="7"/>
      <c r="D188" s="5" t="str">
        <f t="shared" si="8"/>
        <v/>
      </c>
      <c r="E188" s="5" t="str">
        <f t="shared" si="9"/>
        <v/>
      </c>
      <c r="F188" s="5" t="str">
        <f t="shared" si="10"/>
        <v/>
      </c>
      <c r="G188" s="45"/>
    </row>
    <row r="189" spans="2:7">
      <c r="B189" s="7">
        <f t="shared" si="11"/>
        <v>10</v>
      </c>
      <c r="C189" s="7"/>
      <c r="D189" s="5" t="str">
        <f t="shared" si="8"/>
        <v/>
      </c>
      <c r="E189" s="5" t="str">
        <f t="shared" si="9"/>
        <v/>
      </c>
      <c r="F189" s="5" t="str">
        <f t="shared" si="10"/>
        <v/>
      </c>
      <c r="G189" s="45"/>
    </row>
    <row r="190" spans="2:7">
      <c r="B190" s="7">
        <f t="shared" si="11"/>
        <v>11</v>
      </c>
      <c r="C190" s="7"/>
      <c r="D190" s="5" t="str">
        <f t="shared" si="8"/>
        <v/>
      </c>
      <c r="E190" s="5" t="str">
        <f t="shared" si="9"/>
        <v/>
      </c>
      <c r="F190" s="5" t="str">
        <f t="shared" si="10"/>
        <v/>
      </c>
      <c r="G190" s="45"/>
    </row>
    <row r="191" spans="2:7">
      <c r="B191" s="7">
        <f t="shared" si="11"/>
        <v>12</v>
      </c>
      <c r="C191" s="7"/>
      <c r="D191" s="5" t="str">
        <f t="shared" si="8"/>
        <v/>
      </c>
      <c r="E191" s="5" t="str">
        <f t="shared" si="9"/>
        <v/>
      </c>
      <c r="F191" s="5" t="str">
        <f t="shared" si="10"/>
        <v/>
      </c>
      <c r="G191" s="45"/>
    </row>
    <row r="192" spans="2:7">
      <c r="B192" s="7">
        <f t="shared" si="11"/>
        <v>13</v>
      </c>
      <c r="C192" s="7"/>
      <c r="D192" s="5" t="str">
        <f t="shared" si="8"/>
        <v/>
      </c>
      <c r="E192" s="5" t="str">
        <f t="shared" si="9"/>
        <v/>
      </c>
      <c r="F192" s="5" t="str">
        <f t="shared" si="10"/>
        <v/>
      </c>
      <c r="G192" s="45"/>
    </row>
    <row r="193" spans="2:7">
      <c r="B193" s="7">
        <f t="shared" si="11"/>
        <v>14</v>
      </c>
      <c r="C193" s="7"/>
      <c r="D193" s="5" t="str">
        <f t="shared" si="8"/>
        <v/>
      </c>
      <c r="E193" s="5" t="str">
        <f t="shared" si="9"/>
        <v/>
      </c>
      <c r="F193" s="5" t="str">
        <f t="shared" si="10"/>
        <v/>
      </c>
      <c r="G193" s="45"/>
    </row>
    <row r="194" spans="2:7">
      <c r="B194" s="7">
        <f t="shared" si="11"/>
        <v>15</v>
      </c>
      <c r="C194" s="7"/>
      <c r="D194" s="5" t="str">
        <f t="shared" si="8"/>
        <v/>
      </c>
      <c r="E194" s="5" t="str">
        <f t="shared" si="9"/>
        <v/>
      </c>
      <c r="F194" s="5" t="str">
        <f t="shared" si="10"/>
        <v/>
      </c>
      <c r="G194" s="45"/>
    </row>
    <row r="195" spans="2:7">
      <c r="B195" s="7">
        <f t="shared" si="11"/>
        <v>16</v>
      </c>
      <c r="C195" s="7"/>
      <c r="D195" s="5" t="str">
        <f t="shared" si="8"/>
        <v/>
      </c>
      <c r="E195" s="5" t="str">
        <f t="shared" si="9"/>
        <v/>
      </c>
      <c r="F195" s="5" t="str">
        <f t="shared" si="10"/>
        <v/>
      </c>
      <c r="G195" s="45"/>
    </row>
    <row r="196" spans="2:7">
      <c r="B196" s="7">
        <f t="shared" si="11"/>
        <v>17</v>
      </c>
      <c r="C196" s="7"/>
      <c r="D196" s="5" t="str">
        <f t="shared" si="8"/>
        <v/>
      </c>
      <c r="E196" s="5" t="str">
        <f t="shared" si="9"/>
        <v/>
      </c>
      <c r="F196" s="5" t="str">
        <f t="shared" si="10"/>
        <v/>
      </c>
      <c r="G196" s="45"/>
    </row>
    <row r="197" spans="2:7">
      <c r="B197" s="7">
        <f t="shared" si="11"/>
        <v>18</v>
      </c>
      <c r="C197" s="7"/>
      <c r="D197" s="5" t="str">
        <f t="shared" si="8"/>
        <v/>
      </c>
      <c r="E197" s="5" t="str">
        <f t="shared" si="9"/>
        <v/>
      </c>
      <c r="F197" s="5" t="str">
        <f t="shared" si="10"/>
        <v/>
      </c>
      <c r="G197" s="45"/>
    </row>
    <row r="198" spans="2:7">
      <c r="B198" s="7">
        <f t="shared" si="11"/>
        <v>19</v>
      </c>
      <c r="C198" s="7"/>
      <c r="D198" s="5" t="str">
        <f t="shared" si="8"/>
        <v/>
      </c>
      <c r="E198" s="5" t="str">
        <f t="shared" si="9"/>
        <v/>
      </c>
      <c r="F198" s="5" t="str">
        <f t="shared" si="10"/>
        <v/>
      </c>
      <c r="G198" s="45"/>
    </row>
    <row r="199" spans="2:7">
      <c r="B199" s="7">
        <f t="shared" si="11"/>
        <v>20</v>
      </c>
      <c r="C199" s="7"/>
      <c r="D199" s="5" t="str">
        <f t="shared" si="8"/>
        <v/>
      </c>
      <c r="E199" s="5" t="str">
        <f t="shared" si="9"/>
        <v/>
      </c>
      <c r="F199" s="5" t="str">
        <f t="shared" si="10"/>
        <v/>
      </c>
      <c r="G199" s="45"/>
    </row>
    <row r="200" spans="2:7">
      <c r="B200" s="7">
        <f t="shared" si="11"/>
        <v>21</v>
      </c>
      <c r="C200" s="7"/>
      <c r="D200" s="5" t="str">
        <f t="shared" si="8"/>
        <v/>
      </c>
      <c r="E200" s="5" t="str">
        <f t="shared" si="9"/>
        <v/>
      </c>
      <c r="F200" s="5" t="str">
        <f t="shared" si="10"/>
        <v/>
      </c>
      <c r="G200" s="45"/>
    </row>
    <row r="201" spans="2:7">
      <c r="B201" s="7">
        <f t="shared" si="11"/>
        <v>22</v>
      </c>
      <c r="C201" s="7"/>
      <c r="D201" s="5" t="str">
        <f t="shared" si="8"/>
        <v/>
      </c>
      <c r="E201" s="5" t="str">
        <f t="shared" si="9"/>
        <v/>
      </c>
      <c r="F201" s="5" t="str">
        <f t="shared" si="10"/>
        <v/>
      </c>
      <c r="G201" s="45"/>
    </row>
    <row r="202" spans="2:7">
      <c r="B202" s="7">
        <f t="shared" si="11"/>
        <v>23</v>
      </c>
      <c r="C202" s="7"/>
      <c r="D202" s="5" t="str">
        <f t="shared" si="8"/>
        <v/>
      </c>
      <c r="E202" s="5" t="str">
        <f t="shared" si="9"/>
        <v/>
      </c>
      <c r="F202" s="5" t="str">
        <f t="shared" si="10"/>
        <v/>
      </c>
      <c r="G202" s="45"/>
    </row>
    <row r="203" spans="2:7">
      <c r="B203" s="7">
        <f t="shared" si="11"/>
        <v>24</v>
      </c>
      <c r="C203" s="7"/>
      <c r="D203" s="5" t="str">
        <f t="shared" si="8"/>
        <v/>
      </c>
      <c r="E203" s="5" t="str">
        <f t="shared" si="9"/>
        <v/>
      </c>
      <c r="F203" s="5" t="str">
        <f t="shared" si="10"/>
        <v/>
      </c>
      <c r="G203" s="45"/>
    </row>
    <row r="204" spans="2:7">
      <c r="B204" s="7">
        <f t="shared" si="11"/>
        <v>25</v>
      </c>
      <c r="C204" s="7"/>
      <c r="D204" s="5" t="str">
        <f t="shared" si="8"/>
        <v/>
      </c>
      <c r="E204" s="5" t="str">
        <f t="shared" si="9"/>
        <v/>
      </c>
      <c r="F204" s="5" t="str">
        <f t="shared" si="10"/>
        <v/>
      </c>
      <c r="G204" s="45"/>
    </row>
    <row r="205" spans="2:7">
      <c r="B205" s="7">
        <f t="shared" si="11"/>
        <v>26</v>
      </c>
      <c r="C205" s="7"/>
      <c r="D205" s="5" t="str">
        <f t="shared" si="8"/>
        <v/>
      </c>
      <c r="E205" s="5" t="str">
        <f t="shared" si="9"/>
        <v/>
      </c>
      <c r="F205" s="5" t="str">
        <f t="shared" si="10"/>
        <v/>
      </c>
      <c r="G205" s="45"/>
    </row>
    <row r="206" spans="2:7">
      <c r="B206" s="7">
        <f t="shared" si="11"/>
        <v>27</v>
      </c>
      <c r="C206" s="7"/>
      <c r="D206" s="5" t="str">
        <f t="shared" si="8"/>
        <v/>
      </c>
      <c r="E206" s="5" t="str">
        <f t="shared" si="9"/>
        <v/>
      </c>
      <c r="F206" s="5" t="str">
        <f t="shared" si="10"/>
        <v/>
      </c>
      <c r="G206" s="45"/>
    </row>
    <row r="207" spans="2:7">
      <c r="B207" s="7">
        <f t="shared" si="11"/>
        <v>28</v>
      </c>
      <c r="C207" s="7"/>
      <c r="D207" s="5" t="str">
        <f t="shared" si="8"/>
        <v/>
      </c>
      <c r="E207" s="5" t="str">
        <f t="shared" si="9"/>
        <v/>
      </c>
      <c r="F207" s="5" t="str">
        <f t="shared" si="10"/>
        <v/>
      </c>
      <c r="G207" s="45"/>
    </row>
    <row r="208" spans="2:7">
      <c r="B208" s="7">
        <f t="shared" si="11"/>
        <v>29</v>
      </c>
      <c r="C208" s="7"/>
      <c r="D208" s="5" t="str">
        <f t="shared" si="8"/>
        <v/>
      </c>
      <c r="E208" s="5" t="str">
        <f t="shared" si="9"/>
        <v/>
      </c>
      <c r="F208" s="5" t="str">
        <f t="shared" si="10"/>
        <v/>
      </c>
      <c r="G208" s="45"/>
    </row>
    <row r="209" spans="2:7">
      <c r="B209" s="7">
        <f t="shared" si="11"/>
        <v>30</v>
      </c>
      <c r="C209" s="7"/>
      <c r="D209" s="5" t="str">
        <f t="shared" si="8"/>
        <v/>
      </c>
      <c r="E209" s="5" t="str">
        <f t="shared" si="9"/>
        <v/>
      </c>
      <c r="F209" s="5" t="str">
        <f t="shared" si="10"/>
        <v/>
      </c>
      <c r="G209" s="45"/>
    </row>
    <row r="210" spans="2:7">
      <c r="B210" s="7">
        <f t="shared" si="11"/>
        <v>31</v>
      </c>
      <c r="C210" s="7"/>
      <c r="D210" s="5" t="str">
        <f t="shared" si="8"/>
        <v/>
      </c>
      <c r="E210" s="5" t="str">
        <f t="shared" si="9"/>
        <v/>
      </c>
      <c r="F210" s="5" t="str">
        <f t="shared" si="10"/>
        <v/>
      </c>
      <c r="G210" s="45"/>
    </row>
    <row r="211" spans="2:7">
      <c r="B211" s="7">
        <f t="shared" si="11"/>
        <v>32</v>
      </c>
      <c r="C211" s="7"/>
      <c r="D211" s="5" t="str">
        <f t="shared" si="8"/>
        <v/>
      </c>
      <c r="E211" s="5" t="str">
        <f t="shared" si="9"/>
        <v/>
      </c>
      <c r="F211" s="5" t="str">
        <f t="shared" si="10"/>
        <v/>
      </c>
      <c r="G211" s="45"/>
    </row>
    <row r="212" spans="2:7">
      <c r="B212" s="7">
        <f t="shared" si="11"/>
        <v>33</v>
      </c>
      <c r="C212" s="7"/>
      <c r="D212" s="5" t="str">
        <f t="shared" ref="D212:D243" si="12">IF($C212="","",IF(ISERROR(VLOOKUP(C212,Athletes,2,FALSE)),"Unknown Athlete",PROPER(VLOOKUP(C212,Athletes,2,FALSE))))</f>
        <v/>
      </c>
      <c r="E212" s="5" t="str">
        <f t="shared" ref="E212:E229" si="13">IF($C212="","",IF(VLOOKUP(C212,Athletes,3,FALSE)="","",VLOOKUP(C212,Athletes,3,FALSE)))</f>
        <v/>
      </c>
      <c r="F212" s="5" t="str">
        <f t="shared" ref="F212:F229" si="14">IF($C212="","",IF(ISERROR(VLOOKUP(C212,Athletes,7,FALSE)),"",VLOOKUP(C212,Athletes,7,FALSE)))</f>
        <v/>
      </c>
      <c r="G212" s="45"/>
    </row>
    <row r="213" spans="2:7">
      <c r="B213" s="7">
        <f t="shared" si="11"/>
        <v>34</v>
      </c>
      <c r="C213" s="7"/>
      <c r="D213" s="5" t="str">
        <f t="shared" si="12"/>
        <v/>
      </c>
      <c r="E213" s="5" t="str">
        <f t="shared" si="13"/>
        <v/>
      </c>
      <c r="F213" s="5" t="str">
        <f t="shared" si="14"/>
        <v/>
      </c>
      <c r="G213" s="45"/>
    </row>
    <row r="214" spans="2:7">
      <c r="B214" s="7">
        <f t="shared" si="11"/>
        <v>35</v>
      </c>
      <c r="C214" s="7"/>
      <c r="D214" s="5" t="str">
        <f t="shared" si="12"/>
        <v/>
      </c>
      <c r="E214" s="5" t="str">
        <f t="shared" si="13"/>
        <v/>
      </c>
      <c r="F214" s="5" t="str">
        <f t="shared" si="14"/>
        <v/>
      </c>
      <c r="G214" s="45"/>
    </row>
    <row r="215" spans="2:7">
      <c r="B215" s="7">
        <f t="shared" si="11"/>
        <v>36</v>
      </c>
      <c r="C215" s="7"/>
      <c r="D215" s="5" t="str">
        <f t="shared" si="12"/>
        <v/>
      </c>
      <c r="E215" s="5" t="str">
        <f t="shared" si="13"/>
        <v/>
      </c>
      <c r="F215" s="5" t="str">
        <f t="shared" si="14"/>
        <v/>
      </c>
      <c r="G215" s="45"/>
    </row>
    <row r="216" spans="2:7">
      <c r="B216" s="7">
        <f t="shared" si="11"/>
        <v>37</v>
      </c>
      <c r="C216" s="7"/>
      <c r="D216" s="5" t="str">
        <f t="shared" si="12"/>
        <v/>
      </c>
      <c r="E216" s="5" t="str">
        <f t="shared" si="13"/>
        <v/>
      </c>
      <c r="F216" s="5" t="str">
        <f t="shared" si="14"/>
        <v/>
      </c>
      <c r="G216" s="45"/>
    </row>
    <row r="217" spans="2:7">
      <c r="B217" s="7">
        <f t="shared" si="11"/>
        <v>38</v>
      </c>
      <c r="C217" s="7"/>
      <c r="D217" s="5" t="str">
        <f t="shared" si="12"/>
        <v/>
      </c>
      <c r="E217" s="5" t="str">
        <f t="shared" si="13"/>
        <v/>
      </c>
      <c r="F217" s="5" t="str">
        <f t="shared" si="14"/>
        <v/>
      </c>
      <c r="G217" s="45"/>
    </row>
    <row r="218" spans="2:7">
      <c r="B218" s="7">
        <f t="shared" si="11"/>
        <v>39</v>
      </c>
      <c r="C218" s="7"/>
      <c r="D218" s="5" t="str">
        <f t="shared" si="12"/>
        <v/>
      </c>
      <c r="E218" s="5" t="str">
        <f t="shared" si="13"/>
        <v/>
      </c>
      <c r="F218" s="5" t="str">
        <f t="shared" si="14"/>
        <v/>
      </c>
      <c r="G218" s="45"/>
    </row>
    <row r="219" spans="2:7">
      <c r="B219" s="7">
        <f t="shared" si="11"/>
        <v>40</v>
      </c>
      <c r="C219" s="7"/>
      <c r="D219" s="5" t="str">
        <f t="shared" si="12"/>
        <v/>
      </c>
      <c r="E219" s="5" t="str">
        <f t="shared" si="13"/>
        <v/>
      </c>
      <c r="F219" s="5" t="str">
        <f t="shared" si="14"/>
        <v/>
      </c>
      <c r="G219" s="45"/>
    </row>
    <row r="220" spans="2:7">
      <c r="B220" s="7">
        <f t="shared" si="11"/>
        <v>41</v>
      </c>
      <c r="C220" s="7"/>
      <c r="D220" s="5" t="str">
        <f t="shared" si="12"/>
        <v/>
      </c>
      <c r="E220" s="5" t="str">
        <f t="shared" si="13"/>
        <v/>
      </c>
      <c r="F220" s="5" t="str">
        <f t="shared" si="14"/>
        <v/>
      </c>
      <c r="G220" s="45"/>
    </row>
    <row r="221" spans="2:7">
      <c r="B221" s="7">
        <f t="shared" si="11"/>
        <v>42</v>
      </c>
      <c r="C221" s="7"/>
      <c r="D221" s="5" t="str">
        <f t="shared" si="12"/>
        <v/>
      </c>
      <c r="E221" s="5" t="str">
        <f t="shared" si="13"/>
        <v/>
      </c>
      <c r="F221" s="5" t="str">
        <f t="shared" si="14"/>
        <v/>
      </c>
      <c r="G221" s="45"/>
    </row>
    <row r="222" spans="2:7">
      <c r="B222" s="7">
        <f t="shared" si="11"/>
        <v>43</v>
      </c>
      <c r="C222" s="7"/>
      <c r="D222" s="5" t="str">
        <f t="shared" si="12"/>
        <v/>
      </c>
      <c r="E222" s="5" t="str">
        <f t="shared" si="13"/>
        <v/>
      </c>
      <c r="F222" s="5" t="str">
        <f t="shared" si="14"/>
        <v/>
      </c>
      <c r="G222" s="45"/>
    </row>
    <row r="223" spans="2:7">
      <c r="B223" s="7">
        <f t="shared" si="11"/>
        <v>44</v>
      </c>
      <c r="C223" s="7"/>
      <c r="D223" s="5" t="str">
        <f t="shared" si="12"/>
        <v/>
      </c>
      <c r="E223" s="5" t="str">
        <f t="shared" si="13"/>
        <v/>
      </c>
      <c r="F223" s="5" t="str">
        <f t="shared" si="14"/>
        <v/>
      </c>
      <c r="G223" s="45"/>
    </row>
    <row r="224" spans="2:7">
      <c r="B224" s="7">
        <f t="shared" si="11"/>
        <v>45</v>
      </c>
      <c r="C224" s="7"/>
      <c r="D224" s="5" t="str">
        <f t="shared" si="12"/>
        <v/>
      </c>
      <c r="E224" s="5" t="str">
        <f t="shared" si="13"/>
        <v/>
      </c>
      <c r="F224" s="5" t="str">
        <f t="shared" si="14"/>
        <v/>
      </c>
      <c r="G224" s="45"/>
    </row>
    <row r="225" spans="2:7">
      <c r="B225" s="7">
        <f t="shared" si="11"/>
        <v>46</v>
      </c>
      <c r="C225" s="7"/>
      <c r="D225" s="5" t="str">
        <f t="shared" si="12"/>
        <v/>
      </c>
      <c r="E225" s="5" t="str">
        <f t="shared" si="13"/>
        <v/>
      </c>
      <c r="F225" s="5" t="str">
        <f t="shared" si="14"/>
        <v/>
      </c>
      <c r="G225" s="45"/>
    </row>
    <row r="226" spans="2:7">
      <c r="B226" s="7">
        <f t="shared" si="11"/>
        <v>47</v>
      </c>
      <c r="C226" s="7"/>
      <c r="D226" s="5" t="str">
        <f t="shared" si="12"/>
        <v/>
      </c>
      <c r="E226" s="5" t="str">
        <f t="shared" si="13"/>
        <v/>
      </c>
      <c r="F226" s="5" t="str">
        <f t="shared" si="14"/>
        <v/>
      </c>
      <c r="G226" s="45"/>
    </row>
    <row r="227" spans="2:7">
      <c r="B227" s="7">
        <f t="shared" si="11"/>
        <v>48</v>
      </c>
      <c r="C227" s="7"/>
      <c r="D227" s="5" t="str">
        <f t="shared" si="12"/>
        <v/>
      </c>
      <c r="E227" s="5" t="str">
        <f t="shared" si="13"/>
        <v/>
      </c>
      <c r="F227" s="5" t="str">
        <f t="shared" si="14"/>
        <v/>
      </c>
      <c r="G227" s="45"/>
    </row>
    <row r="228" spans="2:7">
      <c r="B228" s="7">
        <f t="shared" si="11"/>
        <v>49</v>
      </c>
      <c r="C228" s="7"/>
      <c r="D228" s="5" t="str">
        <f t="shared" si="12"/>
        <v/>
      </c>
      <c r="E228" s="5" t="str">
        <f t="shared" si="13"/>
        <v/>
      </c>
      <c r="F228" s="5" t="str">
        <f t="shared" si="14"/>
        <v/>
      </c>
      <c r="G228" s="45"/>
    </row>
    <row r="229" spans="2:7">
      <c r="B229" s="7">
        <f t="shared" si="11"/>
        <v>50</v>
      </c>
      <c r="C229" s="7"/>
      <c r="D229" s="5" t="str">
        <f t="shared" si="12"/>
        <v/>
      </c>
      <c r="E229" s="5" t="str">
        <f t="shared" si="13"/>
        <v/>
      </c>
      <c r="F229" s="5" t="str">
        <f t="shared" si="14"/>
        <v/>
      </c>
      <c r="G229" s="45"/>
    </row>
  </sheetData>
  <mergeCells count="3">
    <mergeCell ref="D8:G8"/>
    <mergeCell ref="D9:G9"/>
    <mergeCell ref="D10:G10"/>
  </mergeCells>
  <phoneticPr fontId="0" type="noConversion"/>
  <pageMargins left="0.78740157480314965" right="0" top="1.1811023622047245" bottom="0.98425196850393704" header="0.51181102362204722" footer="0.51181102362204722"/>
  <pageSetup paperSize="9" orientation="portrait" horizontalDpi="300" verticalDpi="300" r:id="rId1"/>
  <headerFooter alignWithMargins="0">
    <oddHeader>&amp;L&amp;"Copperplate Gothic Bold,Regular"&amp;24Meeting Name&amp;R&amp;20 Date of Meeting</oddHeader>
    <oddFooter>&amp;L&amp;"Arial,Italic"&amp;8For a FREE copy of this Software contact 01749 675100&amp;R&amp;"Arial,Italic"&amp;8TrackExpress v1.0 by Ian Humphreys (Mendip AC)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3"/>
  <dimension ref="A1:W476"/>
  <sheetViews>
    <sheetView topLeftCell="B398" workbookViewId="0">
      <selection activeCell="O430" sqref="O430"/>
    </sheetView>
  </sheetViews>
  <sheetFormatPr defaultRowHeight="12.75"/>
  <cols>
    <col min="1" max="1" width="6.7109375" style="38" hidden="1" customWidth="1"/>
    <col min="2" max="3" width="12.7109375" style="67" customWidth="1"/>
    <col min="4" max="4" width="24.7109375" style="67" customWidth="1"/>
    <col min="5" max="5" width="16.5703125" style="67" bestFit="1" customWidth="1"/>
    <col min="6" max="6" width="12.7109375" style="67" customWidth="1"/>
    <col min="7" max="7" width="12.7109375" style="75" customWidth="1"/>
    <col min="8" max="9" width="7.7109375" style="5" hidden="1" customWidth="1"/>
    <col min="10" max="12" width="6.7109375" style="69" hidden="1" customWidth="1"/>
    <col min="13" max="13" width="6.7109375" style="5" hidden="1" customWidth="1"/>
    <col min="14" max="17" width="6.7109375" style="76" customWidth="1"/>
    <col min="18" max="20" width="6.7109375" style="5" hidden="1" customWidth="1"/>
    <col min="21" max="21" width="15.7109375" style="5" hidden="1" customWidth="1"/>
    <col min="22" max="23" width="9.140625" style="5"/>
  </cols>
  <sheetData>
    <row r="1" spans="1:23" ht="18">
      <c r="B1" s="66" t="s">
        <v>10</v>
      </c>
      <c r="C1" s="66" t="s">
        <v>5</v>
      </c>
      <c r="E1" s="66"/>
      <c r="G1" s="68"/>
      <c r="N1" s="70" t="s">
        <v>15</v>
      </c>
      <c r="O1" s="71"/>
      <c r="P1" s="71"/>
      <c r="Q1" s="72"/>
      <c r="R1" s="72"/>
      <c r="S1" s="72"/>
      <c r="T1" s="72"/>
      <c r="U1" s="73"/>
      <c r="V1" s="73"/>
      <c r="W1" s="73"/>
    </row>
    <row r="2" spans="1:23" ht="15.75" customHeight="1">
      <c r="B2" s="66"/>
      <c r="D2" s="66"/>
      <c r="E2" s="74"/>
      <c r="N2" s="5"/>
      <c r="R2" s="76"/>
      <c r="S2" s="76"/>
      <c r="T2" s="76"/>
    </row>
    <row r="3" spans="1:23" ht="15.75" thickBot="1">
      <c r="A3" s="40" t="s">
        <v>50</v>
      </c>
      <c r="B3" s="10" t="s">
        <v>9</v>
      </c>
      <c r="C3" s="10" t="s">
        <v>62</v>
      </c>
      <c r="D3" s="10" t="s">
        <v>6</v>
      </c>
      <c r="E3" s="10" t="s">
        <v>7</v>
      </c>
      <c r="F3" s="10" t="s">
        <v>49</v>
      </c>
      <c r="G3" s="43" t="s">
        <v>167</v>
      </c>
      <c r="H3" s="79" t="s">
        <v>54</v>
      </c>
      <c r="I3" s="79" t="s">
        <v>51</v>
      </c>
      <c r="J3" s="79" t="s">
        <v>52</v>
      </c>
      <c r="K3" s="79" t="s">
        <v>53</v>
      </c>
      <c r="L3" s="79" t="s">
        <v>24</v>
      </c>
      <c r="M3" s="80" t="s">
        <v>23</v>
      </c>
      <c r="N3" s="81" t="s">
        <v>62</v>
      </c>
      <c r="O3" s="82" t="s">
        <v>16</v>
      </c>
      <c r="P3" s="82" t="s">
        <v>17</v>
      </c>
      <c r="Q3" s="82" t="s">
        <v>18</v>
      </c>
      <c r="R3" s="83" t="s">
        <v>19</v>
      </c>
      <c r="S3" s="83" t="s">
        <v>20</v>
      </c>
      <c r="T3" s="83" t="s">
        <v>21</v>
      </c>
      <c r="U3" s="80" t="s">
        <v>22</v>
      </c>
    </row>
    <row r="4" spans="1:23" ht="15">
      <c r="B4" s="77"/>
      <c r="C4" s="77"/>
      <c r="D4" s="77"/>
      <c r="E4" s="77"/>
      <c r="F4" s="77"/>
      <c r="G4" s="78"/>
      <c r="H4" s="69"/>
      <c r="I4" s="69"/>
      <c r="N4" s="5"/>
      <c r="R4" s="76"/>
      <c r="S4" s="76"/>
      <c r="T4" s="76"/>
      <c r="U4" s="76"/>
    </row>
    <row r="5" spans="1:23">
      <c r="A5" s="38">
        <f t="shared" ref="A5:A12" si="0">IF(AND(N6=""),1,"")</f>
        <v>1</v>
      </c>
      <c r="B5" s="84">
        <f t="shared" ref="B5:B12" si="1">IF(B4="",1,B4+1)</f>
        <v>1</v>
      </c>
      <c r="C5" s="84" t="str">
        <f ca="1">IF(M5="","",VLOOKUP($B5,INDIRECT(L5),2,FALSE))</f>
        <v/>
      </c>
      <c r="D5" s="67" t="str">
        <f ca="1">IF($C5="","",IF(ISERROR(VLOOKUP(C5,Athletes,2,FALSE)),"Unknown Athlete",PROPER(VLOOKUP(C5,Athletes,2,FALSE))))</f>
        <v/>
      </c>
      <c r="E5" s="67" t="str">
        <f ca="1">IF($C5="","",IF(VLOOKUP(C5,Athletes,3,FALSE)="","",VLOOKUP(C5,Athletes,3,FALSE)))</f>
        <v/>
      </c>
      <c r="F5" s="67" t="str">
        <f t="shared" ref="F5:F12" ca="1" si="2">IF($C5="","",IF(ISERROR(VLOOKUP(C5,Athletes,7,FALSE)),"",VLOOKUP(C5,Athletes,7,FALSE)))</f>
        <v/>
      </c>
      <c r="G5" s="85" t="str">
        <f t="shared" ref="G5:G12" ca="1" si="3">IF(M5="","",VLOOKUP($B5,INDIRECT(L5),6,FALSE))</f>
        <v/>
      </c>
      <c r="H5" s="69" t="str">
        <f t="shared" ref="H5:H12" ca="1" si="4">"U" &amp; ROW(H5)+1-$B5 &amp; ":U" &amp; ROW(H5)-$B5+VLOOKUP(1,INDIRECT("A" &amp; ROW(H5)+1-$B5 &amp; ":B999"),2,0)</f>
        <v>U5:U5</v>
      </c>
      <c r="I5" s="69" t="str">
        <f t="shared" ref="I5:I12" ca="1" si="5">"R" &amp; ROW(I5)+1-$B5 &amp; ":R" &amp; ROW(I5)-$B5+VLOOKUP(1,INDIRECT("A" &amp; ROW(I5)+1-$B5 &amp; ":B999"),2,0)</f>
        <v>R5:R5</v>
      </c>
      <c r="J5" s="69" t="str">
        <f t="shared" ref="J5:J12" ca="1" si="6">"S" &amp; ROW(J5)+1-$B5 &amp; ":S" &amp; ROW(J5)-$B5+VLOOKUP(1,INDIRECT("A" &amp; ROW(J5)+1-$B5 &amp; ":B999"),2,0)</f>
        <v>S5:S5</v>
      </c>
      <c r="K5" s="69" t="str">
        <f t="shared" ref="K5:K12" ca="1" si="7">"T" &amp; ROW(K5)+1-$B5 &amp; ":T" &amp; ROW(K5)-$B5+VLOOKUP(1,INDIRECT("A" &amp; ROW(K5)+1-$B5 &amp; ":B999"),2,0)</f>
        <v>T5:T5</v>
      </c>
      <c r="L5" s="69" t="str">
        <f t="shared" ref="L5:L12" ca="1" si="8">"M" &amp; ROW(I5)+1-$B5 &amp; ":U" &amp; ROW(I5)-$B5+VLOOKUP(1,INDIRECT("A" &amp; ROW(I5)+1-$B5 &amp; ":B999"),2,0)</f>
        <v>M5:U5</v>
      </c>
      <c r="M5" s="5" t="str">
        <f t="shared" ref="M5:M12" ca="1" si="9">IF(N5="","",RANK($U5,INDIRECT(H5),0))</f>
        <v/>
      </c>
      <c r="N5" s="7"/>
      <c r="R5" s="76" t="e">
        <f t="shared" ref="R5:R12" si="10">IF(RANK($O5,$O5:$Q5,0)=1,$O5,IF(RANK($P5,$O5:$Q5,0)=1,$P5,$Q5))</f>
        <v>#N/A</v>
      </c>
      <c r="S5" s="76" t="e">
        <f t="shared" ref="S5:S12" si="11">IF(RANK($O5,$O5:$Q5,0)=2,$O5,IF(RANK($P5,$O5:$Q5,0)=2,$P5,$Q5))</f>
        <v>#N/A</v>
      </c>
      <c r="T5" s="76" t="e">
        <f t="shared" ref="T5:T12" si="12">IF(RANK($O5,$O5:$Q5,0)=3,$O5,IF(RANK($P5,$O5:$Q5,0)=3,$P5,$Q5))</f>
        <v>#N/A</v>
      </c>
      <c r="U5" s="76" t="e">
        <f t="shared" ref="U5:U12" si="13">((($R5)*10000)+$S5)*10000+$T5+$N5/1000</f>
        <v>#N/A</v>
      </c>
    </row>
    <row r="6" spans="1:23">
      <c r="A6" s="38">
        <f t="shared" si="0"/>
        <v>1</v>
      </c>
      <c r="B6" s="84">
        <f t="shared" si="1"/>
        <v>2</v>
      </c>
      <c r="C6" s="84" t="str">
        <f ca="1">IF(M6="","",VLOOKUP($B6,INDIRECT(L6),2,FALSE))</f>
        <v/>
      </c>
      <c r="D6" s="67" t="str">
        <f ca="1">IF($C6="","",IF(ISERROR(VLOOKUP(C6,Athletes,2,FALSE)),"Unknown Athlete",PROPER(VLOOKUP(C6,Athletes,2,FALSE))))</f>
        <v/>
      </c>
      <c r="E6" s="67" t="str">
        <f ca="1">IF($C6="","",IF(VLOOKUP(C6,Athletes,3,FALSE)="","",VLOOKUP(C6,Athletes,3,FALSE)))</f>
        <v/>
      </c>
      <c r="F6" s="67" t="str">
        <f t="shared" ca="1" si="2"/>
        <v/>
      </c>
      <c r="G6" s="85" t="str">
        <f t="shared" ca="1" si="3"/>
        <v/>
      </c>
      <c r="H6" s="69" t="str">
        <f t="shared" ca="1" si="4"/>
        <v>U5:U5</v>
      </c>
      <c r="I6" s="69" t="str">
        <f t="shared" ca="1" si="5"/>
        <v>R5:R5</v>
      </c>
      <c r="J6" s="69" t="str">
        <f t="shared" ca="1" si="6"/>
        <v>S5:S5</v>
      </c>
      <c r="K6" s="69" t="str">
        <f t="shared" ca="1" si="7"/>
        <v>T5:T5</v>
      </c>
      <c r="L6" s="69" t="str">
        <f t="shared" ca="1" si="8"/>
        <v>M5:U5</v>
      </c>
      <c r="M6" s="5" t="str">
        <f t="shared" ca="1" si="9"/>
        <v/>
      </c>
      <c r="N6" s="7"/>
      <c r="R6" s="76" t="e">
        <f t="shared" si="10"/>
        <v>#N/A</v>
      </c>
      <c r="S6" s="76" t="e">
        <f t="shared" si="11"/>
        <v>#N/A</v>
      </c>
      <c r="T6" s="76" t="e">
        <f t="shared" si="12"/>
        <v>#N/A</v>
      </c>
      <c r="U6" s="76" t="e">
        <f t="shared" si="13"/>
        <v>#N/A</v>
      </c>
    </row>
    <row r="7" spans="1:23">
      <c r="A7" s="38">
        <f t="shared" si="0"/>
        <v>1</v>
      </c>
      <c r="B7" s="84">
        <f t="shared" si="1"/>
        <v>3</v>
      </c>
      <c r="C7" s="84" t="str">
        <f ca="1">IF(M7="","",VLOOKUP($B7,INDIRECT(L7),2,FALSE))</f>
        <v/>
      </c>
      <c r="D7" s="67" t="str">
        <f ca="1">IF($C7="","",IF(ISERROR(VLOOKUP(C7,Athletes,2,FALSE)),"Unknown Athlete",PROPER(VLOOKUP(C7,Athletes,2,FALSE))))</f>
        <v/>
      </c>
      <c r="E7" s="67" t="str">
        <f ca="1">IF($C7="","",IF(VLOOKUP(C7,Athletes,3,FALSE)="","",VLOOKUP(C7,Athletes,3,FALSE)))</f>
        <v/>
      </c>
      <c r="F7" s="67" t="str">
        <f t="shared" ca="1" si="2"/>
        <v/>
      </c>
      <c r="G7" s="85" t="str">
        <f t="shared" ca="1" si="3"/>
        <v/>
      </c>
      <c r="H7" s="69" t="str">
        <f t="shared" ca="1" si="4"/>
        <v>U5:U5</v>
      </c>
      <c r="I7" s="69" t="str">
        <f t="shared" ca="1" si="5"/>
        <v>R5:R5</v>
      </c>
      <c r="J7" s="69" t="str">
        <f t="shared" ca="1" si="6"/>
        <v>S5:S5</v>
      </c>
      <c r="K7" s="69" t="str">
        <f t="shared" ca="1" si="7"/>
        <v>T5:T5</v>
      </c>
      <c r="L7" s="69" t="str">
        <f t="shared" ca="1" si="8"/>
        <v>M5:U5</v>
      </c>
      <c r="M7" s="5" t="str">
        <f t="shared" ca="1" si="9"/>
        <v/>
      </c>
      <c r="N7" s="7"/>
      <c r="R7" s="76" t="e">
        <f t="shared" si="10"/>
        <v>#N/A</v>
      </c>
      <c r="S7" s="76" t="e">
        <f t="shared" si="11"/>
        <v>#N/A</v>
      </c>
      <c r="T7" s="76" t="e">
        <f t="shared" si="12"/>
        <v>#N/A</v>
      </c>
      <c r="U7" s="76" t="e">
        <f t="shared" si="13"/>
        <v>#N/A</v>
      </c>
    </row>
    <row r="8" spans="1:23">
      <c r="A8" s="38">
        <f t="shared" si="0"/>
        <v>1</v>
      </c>
      <c r="B8" s="84">
        <f t="shared" si="1"/>
        <v>4</v>
      </c>
      <c r="C8" s="84"/>
      <c r="D8" s="103" t="s">
        <v>3</v>
      </c>
      <c r="E8" s="103"/>
      <c r="F8" s="103"/>
      <c r="G8" s="103"/>
      <c r="H8" s="69" t="str">
        <f t="shared" ca="1" si="4"/>
        <v>U5:U5</v>
      </c>
      <c r="I8" s="69" t="str">
        <f t="shared" ca="1" si="5"/>
        <v>R5:R5</v>
      </c>
      <c r="J8" s="69" t="str">
        <f t="shared" ca="1" si="6"/>
        <v>S5:S5</v>
      </c>
      <c r="K8" s="69" t="str">
        <f t="shared" ca="1" si="7"/>
        <v>T5:T5</v>
      </c>
      <c r="L8" s="69" t="str">
        <f t="shared" ca="1" si="8"/>
        <v>M5:U5</v>
      </c>
      <c r="M8" s="5" t="str">
        <f t="shared" ca="1" si="9"/>
        <v/>
      </c>
      <c r="N8" s="7"/>
      <c r="R8" s="76" t="e">
        <f t="shared" si="10"/>
        <v>#N/A</v>
      </c>
      <c r="S8" s="76" t="e">
        <f t="shared" si="11"/>
        <v>#N/A</v>
      </c>
      <c r="T8" s="76" t="e">
        <f t="shared" si="12"/>
        <v>#N/A</v>
      </c>
      <c r="U8" s="76" t="e">
        <f t="shared" si="13"/>
        <v>#N/A</v>
      </c>
    </row>
    <row r="9" spans="1:23">
      <c r="A9" s="38">
        <f t="shared" si="0"/>
        <v>1</v>
      </c>
      <c r="B9" s="84">
        <f t="shared" si="1"/>
        <v>5</v>
      </c>
      <c r="C9" s="84"/>
      <c r="D9" s="103" t="s">
        <v>1</v>
      </c>
      <c r="E9" s="103"/>
      <c r="F9" s="103"/>
      <c r="G9" s="103"/>
      <c r="H9" s="69" t="str">
        <f t="shared" ca="1" si="4"/>
        <v>U5:U5</v>
      </c>
      <c r="I9" s="69" t="str">
        <f t="shared" ca="1" si="5"/>
        <v>R5:R5</v>
      </c>
      <c r="J9" s="69" t="str">
        <f t="shared" ca="1" si="6"/>
        <v>S5:S5</v>
      </c>
      <c r="K9" s="69" t="str">
        <f t="shared" ca="1" si="7"/>
        <v>T5:T5</v>
      </c>
      <c r="L9" s="69" t="str">
        <f t="shared" ca="1" si="8"/>
        <v>M5:U5</v>
      </c>
      <c r="M9" s="5" t="str">
        <f t="shared" ca="1" si="9"/>
        <v/>
      </c>
      <c r="N9" s="7"/>
      <c r="R9" s="76" t="e">
        <f t="shared" si="10"/>
        <v>#N/A</v>
      </c>
      <c r="S9" s="76" t="e">
        <f t="shared" si="11"/>
        <v>#N/A</v>
      </c>
      <c r="T9" s="76" t="e">
        <f t="shared" si="12"/>
        <v>#N/A</v>
      </c>
      <c r="U9" s="76" t="e">
        <f t="shared" si="13"/>
        <v>#N/A</v>
      </c>
    </row>
    <row r="10" spans="1:23">
      <c r="A10" s="38">
        <f t="shared" si="0"/>
        <v>1</v>
      </c>
      <c r="B10" s="84">
        <f t="shared" si="1"/>
        <v>6</v>
      </c>
      <c r="C10" s="84"/>
      <c r="D10" s="103" t="s">
        <v>2</v>
      </c>
      <c r="E10" s="103"/>
      <c r="F10" s="103"/>
      <c r="G10" s="103"/>
      <c r="H10" s="69" t="str">
        <f t="shared" ca="1" si="4"/>
        <v>U5:U5</v>
      </c>
      <c r="I10" s="69" t="str">
        <f t="shared" ca="1" si="5"/>
        <v>R5:R5</v>
      </c>
      <c r="J10" s="69" t="str">
        <f t="shared" ca="1" si="6"/>
        <v>S5:S5</v>
      </c>
      <c r="K10" s="69" t="str">
        <f t="shared" ca="1" si="7"/>
        <v>T5:T5</v>
      </c>
      <c r="L10" s="69" t="str">
        <f t="shared" ca="1" si="8"/>
        <v>M5:U5</v>
      </c>
      <c r="M10" s="5" t="str">
        <f t="shared" ca="1" si="9"/>
        <v/>
      </c>
      <c r="N10" s="7"/>
      <c r="R10" s="76" t="e">
        <f t="shared" si="10"/>
        <v>#N/A</v>
      </c>
      <c r="S10" s="76" t="e">
        <f t="shared" si="11"/>
        <v>#N/A</v>
      </c>
      <c r="T10" s="76" t="e">
        <f t="shared" si="12"/>
        <v>#N/A</v>
      </c>
      <c r="U10" s="76" t="e">
        <f t="shared" si="13"/>
        <v>#N/A</v>
      </c>
    </row>
    <row r="11" spans="1:23">
      <c r="A11" s="38">
        <f t="shared" si="0"/>
        <v>1</v>
      </c>
      <c r="B11" s="84">
        <f t="shared" si="1"/>
        <v>7</v>
      </c>
      <c r="C11" s="84"/>
      <c r="G11" s="85"/>
      <c r="H11" s="69" t="str">
        <f t="shared" ca="1" si="4"/>
        <v>U5:U5</v>
      </c>
      <c r="I11" s="69" t="str">
        <f t="shared" ca="1" si="5"/>
        <v>R5:R5</v>
      </c>
      <c r="J11" s="69" t="str">
        <f t="shared" ca="1" si="6"/>
        <v>S5:S5</v>
      </c>
      <c r="K11" s="69" t="str">
        <f t="shared" ca="1" si="7"/>
        <v>T5:T5</v>
      </c>
      <c r="L11" s="69" t="str">
        <f t="shared" ca="1" si="8"/>
        <v>M5:U5</v>
      </c>
      <c r="M11" s="5" t="str">
        <f t="shared" ca="1" si="9"/>
        <v/>
      </c>
      <c r="N11" s="7"/>
      <c r="R11" s="76" t="e">
        <f t="shared" si="10"/>
        <v>#N/A</v>
      </c>
      <c r="S11" s="76" t="e">
        <f t="shared" si="11"/>
        <v>#N/A</v>
      </c>
      <c r="T11" s="76" t="e">
        <f t="shared" si="12"/>
        <v>#N/A</v>
      </c>
      <c r="U11" s="76" t="e">
        <f t="shared" si="13"/>
        <v>#N/A</v>
      </c>
    </row>
    <row r="12" spans="1:23">
      <c r="A12" s="38">
        <f t="shared" si="0"/>
        <v>1</v>
      </c>
      <c r="B12" s="84">
        <f t="shared" si="1"/>
        <v>8</v>
      </c>
      <c r="C12" s="84" t="s">
        <v>61</v>
      </c>
      <c r="F12" s="67" t="str">
        <f t="shared" si="2"/>
        <v/>
      </c>
      <c r="G12" s="85" t="str">
        <f t="shared" ca="1" si="3"/>
        <v/>
      </c>
      <c r="H12" s="69" t="str">
        <f t="shared" ca="1" si="4"/>
        <v>U5:U5</v>
      </c>
      <c r="I12" s="69" t="str">
        <f t="shared" ca="1" si="5"/>
        <v>R5:R5</v>
      </c>
      <c r="J12" s="69" t="str">
        <f t="shared" ca="1" si="6"/>
        <v>S5:S5</v>
      </c>
      <c r="K12" s="69" t="str">
        <f t="shared" ca="1" si="7"/>
        <v>T5:T5</v>
      </c>
      <c r="L12" s="69" t="str">
        <f t="shared" ca="1" si="8"/>
        <v>M5:U5</v>
      </c>
      <c r="M12" s="5" t="str">
        <f t="shared" ca="1" si="9"/>
        <v/>
      </c>
      <c r="N12" s="7"/>
      <c r="R12" s="76" t="e">
        <f t="shared" si="10"/>
        <v>#N/A</v>
      </c>
      <c r="S12" s="76" t="e">
        <f t="shared" si="11"/>
        <v>#N/A</v>
      </c>
      <c r="T12" s="76" t="e">
        <f t="shared" si="12"/>
        <v>#N/A</v>
      </c>
      <c r="U12" s="76" t="e">
        <f t="shared" si="13"/>
        <v>#N/A</v>
      </c>
    </row>
    <row r="13" spans="1:23">
      <c r="A13"/>
      <c r="J13" s="5"/>
      <c r="K13" s="5"/>
      <c r="L13" s="5"/>
      <c r="N13" s="5"/>
      <c r="O13" s="5"/>
      <c r="P13" s="5"/>
      <c r="Q13" s="5"/>
    </row>
    <row r="16" spans="1:23" ht="18">
      <c r="B16" s="66" t="s">
        <v>10</v>
      </c>
      <c r="C16" s="66" t="s">
        <v>120</v>
      </c>
      <c r="E16" s="66"/>
      <c r="G16" s="68"/>
      <c r="N16" s="70" t="s">
        <v>15</v>
      </c>
      <c r="O16" s="71"/>
      <c r="P16" s="71"/>
      <c r="Q16" s="72"/>
      <c r="R16" s="72"/>
      <c r="S16" s="72"/>
      <c r="T16" s="72"/>
      <c r="U16" s="73"/>
      <c r="V16" s="73"/>
      <c r="W16" s="73"/>
    </row>
    <row r="17" spans="1:23" ht="15.75" customHeight="1">
      <c r="B17" s="66"/>
      <c r="D17" s="66"/>
      <c r="E17" s="74"/>
      <c r="N17" s="5"/>
      <c r="R17" s="76"/>
      <c r="S17" s="76"/>
      <c r="T17" s="76"/>
    </row>
    <row r="18" spans="1:23" ht="15.75" thickBot="1">
      <c r="A18" s="40" t="s">
        <v>50</v>
      </c>
      <c r="B18" s="10" t="s">
        <v>9</v>
      </c>
      <c r="C18" s="10" t="s">
        <v>62</v>
      </c>
      <c r="D18" s="10" t="s">
        <v>6</v>
      </c>
      <c r="E18" s="10" t="s">
        <v>7</v>
      </c>
      <c r="F18" s="10" t="s">
        <v>49</v>
      </c>
      <c r="G18" s="43" t="s">
        <v>12</v>
      </c>
      <c r="H18" s="79" t="s">
        <v>54</v>
      </c>
      <c r="I18" s="79" t="s">
        <v>51</v>
      </c>
      <c r="J18" s="79" t="s">
        <v>52</v>
      </c>
      <c r="K18" s="79" t="s">
        <v>53</v>
      </c>
      <c r="L18" s="79" t="s">
        <v>24</v>
      </c>
      <c r="M18" s="80" t="s">
        <v>23</v>
      </c>
      <c r="N18" s="81" t="s">
        <v>62</v>
      </c>
      <c r="O18" s="82" t="s">
        <v>16</v>
      </c>
      <c r="P18" s="82" t="s">
        <v>17</v>
      </c>
      <c r="Q18" s="82" t="s">
        <v>18</v>
      </c>
      <c r="R18" s="83" t="s">
        <v>19</v>
      </c>
      <c r="S18" s="83" t="s">
        <v>20</v>
      </c>
      <c r="T18" s="83" t="s">
        <v>21</v>
      </c>
      <c r="U18" s="80" t="s">
        <v>22</v>
      </c>
    </row>
    <row r="19" spans="1:23" ht="15">
      <c r="B19" s="77"/>
      <c r="C19" s="77"/>
      <c r="D19" s="77"/>
      <c r="E19" s="77"/>
      <c r="F19" s="77"/>
      <c r="G19" s="78"/>
      <c r="H19" s="69"/>
      <c r="I19" s="69"/>
      <c r="N19" s="5"/>
      <c r="R19" s="76"/>
      <c r="S19" s="76"/>
      <c r="T19" s="76"/>
      <c r="U19" s="76"/>
    </row>
    <row r="20" spans="1:23">
      <c r="A20" s="38" t="str">
        <f>IF(AND(N21=""),1,"")</f>
        <v/>
      </c>
      <c r="B20" s="84">
        <f>IF(B19="",1,B19+1)</f>
        <v>1</v>
      </c>
      <c r="C20" s="84">
        <f ca="1">IF(M20="","",VLOOKUP($B20,INDIRECT(L20),2,FALSE))</f>
        <v>2</v>
      </c>
      <c r="D20" s="67" t="str">
        <f ca="1">IF($C20="","",IF(ISERROR(VLOOKUP(C20,Athletes,2,FALSE)),"Unknown Athlete",PROPER(VLOOKUP(C20,Athletes,2,FALSE))))</f>
        <v>Isaac Nicholson</v>
      </c>
      <c r="E20" s="67" t="str">
        <f ca="1">IF($C20="","",IF(VLOOKUP(C20,Athletes,3,FALSE)="","",VLOOKUP(C20,Athletes,3,FALSE)))</f>
        <v>Unatt</v>
      </c>
      <c r="F20" s="67" t="str">
        <f ca="1">IF($C20="","",IF(ISERROR(VLOOKUP(C20,Athletes,7,FALSE)),"",VLOOKUP(C20,Athletes,7,FALSE)))</f>
        <v>U8B</v>
      </c>
      <c r="G20" s="85">
        <f ca="1">IF(M20="","",VLOOKUP($B20,INDIRECT(L20),6,FALSE))</f>
        <v>12</v>
      </c>
      <c r="H20" s="69" t="str">
        <f ca="1">"U" &amp; ROW(H20)+1-$B20 &amp; ":U" &amp; ROW(H20)-$B20+VLOOKUP(1,INDIRECT("A" &amp; ROW(H20)+1-$B20 &amp; ":B999"),2,0)</f>
        <v>U20:U21</v>
      </c>
      <c r="I20" s="69" t="str">
        <f ca="1">"R" &amp; ROW(I20)+1-$B20 &amp; ":R" &amp; ROW(I20)-$B20+VLOOKUP(1,INDIRECT("A" &amp; ROW(I20)+1-$B20 &amp; ":B999"),2,0)</f>
        <v>R20:R21</v>
      </c>
      <c r="J20" s="69" t="str">
        <f ca="1">"S" &amp; ROW(J20)+1-$B20 &amp; ":S" &amp; ROW(J20)-$B20+VLOOKUP(1,INDIRECT("A" &amp; ROW(J20)+1-$B20 &amp; ":B999"),2,0)</f>
        <v>S20:S21</v>
      </c>
      <c r="K20" s="69" t="str">
        <f ca="1">"T" &amp; ROW(K20)+1-$B20 &amp; ":T" &amp; ROW(K20)-$B20+VLOOKUP(1,INDIRECT("A" &amp; ROW(K20)+1-$B20 &amp; ":B999"),2,0)</f>
        <v>T20:T21</v>
      </c>
      <c r="L20" s="69" t="str">
        <f ca="1">"M" &amp; ROW(I20)+1-$B20 &amp; ":U" &amp; ROW(I20)-$B20+VLOOKUP(1,INDIRECT("A" &amp; ROW(I20)+1-$B20 &amp; ":B999"),2,0)</f>
        <v>M20:U21</v>
      </c>
      <c r="M20" s="5">
        <f ca="1">IF(N20="","",RANK($U20,INDIRECT(H20),0))</f>
        <v>2</v>
      </c>
      <c r="N20" s="7">
        <v>1</v>
      </c>
      <c r="O20" s="76">
        <v>7</v>
      </c>
      <c r="P20" s="76">
        <v>0</v>
      </c>
      <c r="Q20" s="76">
        <v>0</v>
      </c>
      <c r="R20" s="76">
        <f>IF(RANK($O20,$O20:$Q20,0)=1,$O20,IF(RANK($P20,$O20:$Q20,0)=1,$P20,$Q20))</f>
        <v>7</v>
      </c>
      <c r="S20" s="76">
        <f>IF(RANK($O20,$O20:$Q20,0)=2,$O20,IF(RANK($P20,$O20:$Q20,0)=2,$P20,$Q20))</f>
        <v>0</v>
      </c>
      <c r="T20" s="76">
        <f>IF(RANK($O20,$O20:$Q20,0)=3,$O20,IF(RANK($P20,$O20:$Q20,0)=3,$P20,$Q20))</f>
        <v>0</v>
      </c>
      <c r="U20" s="76">
        <f>((($R20)*10000)+$S20)*10000+$T20+$N20/1000</f>
        <v>700000000.00100005</v>
      </c>
    </row>
    <row r="21" spans="1:23">
      <c r="A21" s="38">
        <f>IF(AND(N22=""),1,"")</f>
        <v>1</v>
      </c>
      <c r="B21" s="84">
        <f>IF(B20="",1,B20+1)</f>
        <v>2</v>
      </c>
      <c r="C21" s="84">
        <f ca="1">IF(M21="","",VLOOKUP($B21,INDIRECT(L21),2,FALSE))</f>
        <v>1</v>
      </c>
      <c r="D21" s="67" t="str">
        <f ca="1">IF($C21="","",IF(ISERROR(VLOOKUP(C21,Athletes,2,FALSE)),"Unknown Athlete",PROPER(VLOOKUP(C21,Athletes,2,FALSE))))</f>
        <v>James Roger</v>
      </c>
      <c r="E21" s="67" t="str">
        <f ca="1">IF($C21="","",IF(VLOOKUP(C21,Athletes,3,FALSE)="","",VLOOKUP(C21,Athletes,3,FALSE)))</f>
        <v>Unatt</v>
      </c>
      <c r="F21" s="67" t="str">
        <f ca="1">IF($C21="","",IF(ISERROR(VLOOKUP(C21,Athletes,7,FALSE)),"",VLOOKUP(C21,Athletes,7,FALSE)))</f>
        <v>U8B</v>
      </c>
      <c r="G21" s="85">
        <f ca="1">IF(M21="","",VLOOKUP($B21,INDIRECT(L21),6,FALSE))</f>
        <v>7</v>
      </c>
      <c r="H21" s="69" t="str">
        <f ca="1">"U" &amp; ROW(H21)+1-$B21 &amp; ":U" &amp; ROW(H21)-$B21+VLOOKUP(1,INDIRECT("A" &amp; ROW(H21)+1-$B21 &amp; ":B999"),2,0)</f>
        <v>U20:U21</v>
      </c>
      <c r="I21" s="69" t="str">
        <f ca="1">"R" &amp; ROW(I21)+1-$B21 &amp; ":R" &amp; ROW(I21)-$B21+VLOOKUP(1,INDIRECT("A" &amp; ROW(I21)+1-$B21 &amp; ":B999"),2,0)</f>
        <v>R20:R21</v>
      </c>
      <c r="J21" s="69" t="str">
        <f ca="1">"S" &amp; ROW(J21)+1-$B21 &amp; ":S" &amp; ROW(J21)-$B21+VLOOKUP(1,INDIRECT("A" &amp; ROW(J21)+1-$B21 &amp; ":B999"),2,0)</f>
        <v>S20:S21</v>
      </c>
      <c r="K21" s="69" t="str">
        <f ca="1">"T" &amp; ROW(K21)+1-$B21 &amp; ":T" &amp; ROW(K21)-$B21+VLOOKUP(1,INDIRECT("A" &amp; ROW(K21)+1-$B21 &amp; ":B999"),2,0)</f>
        <v>T20:T21</v>
      </c>
      <c r="L21" s="69" t="str">
        <f ca="1">"M" &amp; ROW(I21)+1-$B21 &amp; ":U" &amp; ROW(I21)-$B21+VLOOKUP(1,INDIRECT("A" &amp; ROW(I21)+1-$B21 &amp; ":B999"),2,0)</f>
        <v>M20:U21</v>
      </c>
      <c r="M21" s="5">
        <f ca="1">IF(N21="","",RANK($U21,INDIRECT(H21),0))</f>
        <v>1</v>
      </c>
      <c r="N21" s="7">
        <v>2</v>
      </c>
      <c r="O21" s="76">
        <v>12</v>
      </c>
      <c r="P21" s="76">
        <v>0</v>
      </c>
      <c r="Q21" s="76">
        <v>0</v>
      </c>
      <c r="R21" s="76">
        <f>IF(RANK($O21,$O21:$Q21,0)=1,$O21,IF(RANK($P21,$O21:$Q21,0)=1,$P21,$Q21))</f>
        <v>12</v>
      </c>
      <c r="S21" s="76">
        <f>IF(RANK($O21,$O21:$Q21,0)=2,$O21,IF(RANK($P21,$O21:$Q21,0)=2,$P21,$Q21))</f>
        <v>0</v>
      </c>
      <c r="T21" s="76">
        <f>IF(RANK($O21,$O21:$Q21,0)=3,$O21,IF(RANK($P21,$O21:$Q21,0)=3,$P21,$Q21))</f>
        <v>0</v>
      </c>
      <c r="U21" s="76">
        <f>((($R21)*10000)+$S21)*10000+$T21+$N21/1000</f>
        <v>1200000000.0020001</v>
      </c>
    </row>
    <row r="22" spans="1:2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</row>
    <row r="24" spans="1:2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 ht="18">
      <c r="B25" s="66" t="s">
        <v>10</v>
      </c>
      <c r="C25" s="66" t="s">
        <v>121</v>
      </c>
      <c r="E25" s="66"/>
      <c r="G25" s="68"/>
      <c r="N25" s="70" t="s">
        <v>15</v>
      </c>
      <c r="O25" s="71"/>
      <c r="P25" s="71"/>
      <c r="Q25" s="72"/>
      <c r="R25" s="72"/>
      <c r="S25" s="72"/>
      <c r="T25" s="72"/>
      <c r="U25" s="73"/>
      <c r="V25" s="73"/>
      <c r="W25" s="73"/>
    </row>
    <row r="26" spans="1:23" ht="15.75" customHeight="1">
      <c r="B26" s="66"/>
      <c r="D26" s="66"/>
      <c r="E26" s="74"/>
      <c r="N26" s="5"/>
      <c r="R26" s="76"/>
      <c r="S26" s="76"/>
      <c r="T26" s="76"/>
    </row>
    <row r="27" spans="1:23" ht="15.75" thickBot="1">
      <c r="A27" s="40" t="s">
        <v>50</v>
      </c>
      <c r="B27" s="10" t="s">
        <v>9</v>
      </c>
      <c r="C27" s="10" t="s">
        <v>62</v>
      </c>
      <c r="D27" s="10" t="s">
        <v>6</v>
      </c>
      <c r="E27" s="10" t="s">
        <v>7</v>
      </c>
      <c r="F27" s="10" t="s">
        <v>49</v>
      </c>
      <c r="G27" s="43" t="s">
        <v>12</v>
      </c>
      <c r="H27" s="79" t="s">
        <v>54</v>
      </c>
      <c r="I27" s="79" t="s">
        <v>51</v>
      </c>
      <c r="J27" s="79" t="s">
        <v>52</v>
      </c>
      <c r="K27" s="79" t="s">
        <v>53</v>
      </c>
      <c r="L27" s="79" t="s">
        <v>24</v>
      </c>
      <c r="M27" s="80" t="s">
        <v>23</v>
      </c>
      <c r="N27" s="81" t="s">
        <v>62</v>
      </c>
      <c r="O27" s="82" t="s">
        <v>16</v>
      </c>
      <c r="P27" s="82" t="s">
        <v>17</v>
      </c>
      <c r="Q27" s="82" t="s">
        <v>18</v>
      </c>
      <c r="R27" s="83" t="s">
        <v>19</v>
      </c>
      <c r="S27" s="83" t="s">
        <v>20</v>
      </c>
      <c r="T27" s="83" t="s">
        <v>21</v>
      </c>
      <c r="U27" s="80" t="s">
        <v>22</v>
      </c>
    </row>
    <row r="28" spans="1:23" ht="15">
      <c r="B28" s="77"/>
      <c r="C28" s="77"/>
      <c r="D28" s="77"/>
      <c r="E28" s="77"/>
      <c r="F28" s="77"/>
      <c r="G28" s="78"/>
      <c r="H28" s="69"/>
      <c r="I28" s="69"/>
      <c r="N28" s="5"/>
      <c r="R28" s="76"/>
      <c r="S28" s="76"/>
      <c r="T28" s="76"/>
      <c r="U28" s="76"/>
    </row>
    <row r="29" spans="1:23">
      <c r="A29" s="38">
        <f>IF(AND(N30=""),1,"")</f>
        <v>1</v>
      </c>
      <c r="B29" s="84">
        <f>IF(B28="",1,B28+1)</f>
        <v>1</v>
      </c>
      <c r="C29" s="84">
        <f ca="1">IF(M29="","",VLOOKUP($B29,INDIRECT(L29),2,FALSE))</f>
        <v>3</v>
      </c>
      <c r="D29" s="67" t="str">
        <f ca="1">IF($C29="","",IF(ISERROR(VLOOKUP(C29,Athletes,2,FALSE)),"Unknown Athlete",PROPER(VLOOKUP(C29,Athletes,2,FALSE))))</f>
        <v>Jemma Kearney</v>
      </c>
      <c r="E29" s="67" t="str">
        <f ca="1">IF($C29="","",IF(VLOOKUP(C29,Athletes,3,FALSE)="","",VLOOKUP(C29,Athletes,3,FALSE)))</f>
        <v>Unatt</v>
      </c>
      <c r="F29" s="67" t="str">
        <f ca="1">IF($C29="","",IF(ISERROR(VLOOKUP(C29,Athletes,7,FALSE)),"",VLOOKUP(C29,Athletes,7,FALSE)))</f>
        <v>U9G</v>
      </c>
      <c r="G29" s="85">
        <f ca="1">IF(M29="","",VLOOKUP($B29,INDIRECT(L29),6,FALSE))</f>
        <v>5</v>
      </c>
      <c r="H29" s="69" t="str">
        <f ca="1">"U" &amp; ROW(H29)+1-$B29 &amp; ":U" &amp; ROW(H29)-$B29+VLOOKUP(1,INDIRECT("A" &amp; ROW(H29)+1-$B29 &amp; ":B999"),2,0)</f>
        <v>U29:U29</v>
      </c>
      <c r="I29" s="69" t="str">
        <f ca="1">"R" &amp; ROW(I29)+1-$B29 &amp; ":R" &amp; ROW(I29)-$B29+VLOOKUP(1,INDIRECT("A" &amp; ROW(I29)+1-$B29 &amp; ":B999"),2,0)</f>
        <v>R29:R29</v>
      </c>
      <c r="J29" s="69" t="str">
        <f ca="1">"S" &amp; ROW(J29)+1-$B29 &amp; ":S" &amp; ROW(J29)-$B29+VLOOKUP(1,INDIRECT("A" &amp; ROW(J29)+1-$B29 &amp; ":B999"),2,0)</f>
        <v>S29:S29</v>
      </c>
      <c r="K29" s="69" t="str">
        <f ca="1">"T" &amp; ROW(K29)+1-$B29 &amp; ":T" &amp; ROW(K29)-$B29+VLOOKUP(1,INDIRECT("A" &amp; ROW(K29)+1-$B29 &amp; ":B999"),2,0)</f>
        <v>T29:T29</v>
      </c>
      <c r="L29" s="69" t="str">
        <f ca="1">"M" &amp; ROW(I29)+1-$B29 &amp; ":U" &amp; ROW(I29)-$B29+VLOOKUP(1,INDIRECT("A" &amp; ROW(I29)+1-$B29 &amp; ":B999"),2,0)</f>
        <v>M29:U29</v>
      </c>
      <c r="M29" s="5">
        <f ca="1">IF(N29="","",RANK($U29,INDIRECT(H29),0))</f>
        <v>1</v>
      </c>
      <c r="N29" s="7">
        <v>3</v>
      </c>
      <c r="O29" s="76">
        <v>5</v>
      </c>
      <c r="P29" s="76">
        <v>0</v>
      </c>
      <c r="Q29" s="76">
        <v>0</v>
      </c>
      <c r="R29" s="76">
        <f>IF(RANK($O29,$O29:$Q29,0)=1,$O29,IF(RANK($P29,$O29:$Q29,0)=1,$P29,$Q29))</f>
        <v>5</v>
      </c>
      <c r="S29" s="76">
        <f>IF(RANK($O29,$O29:$Q29,0)=2,$O29,IF(RANK($P29,$O29:$Q29,0)=2,$P29,$Q29))</f>
        <v>0</v>
      </c>
      <c r="T29" s="76">
        <f>IF(RANK($O29,$O29:$Q29,0)=3,$O29,IF(RANK($P29,$O29:$Q29,0)=3,$P29,$Q29))</f>
        <v>0</v>
      </c>
      <c r="U29" s="76">
        <f>((($R29)*10000)+$S29)*10000+$T29+$N29/1000</f>
        <v>500000000.00300002</v>
      </c>
    </row>
    <row r="30" spans="1:2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</row>
    <row r="31" spans="1:2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 ht="18">
      <c r="B33" s="66" t="s">
        <v>10</v>
      </c>
      <c r="C33" s="66" t="s">
        <v>122</v>
      </c>
      <c r="E33" s="66"/>
      <c r="G33" s="68"/>
      <c r="N33" s="70" t="s">
        <v>15</v>
      </c>
      <c r="O33" s="71"/>
      <c r="P33" s="71"/>
      <c r="Q33" s="72"/>
      <c r="R33" s="72"/>
      <c r="S33" s="72"/>
      <c r="T33" s="72"/>
      <c r="U33" s="73"/>
      <c r="V33" s="73"/>
      <c r="W33" s="73"/>
    </row>
    <row r="34" spans="1:23" ht="15.75" customHeight="1">
      <c r="B34" s="66"/>
      <c r="D34" s="66"/>
      <c r="E34" s="74"/>
      <c r="N34" s="5"/>
      <c r="R34" s="76"/>
      <c r="S34" s="76"/>
      <c r="T34" s="76"/>
    </row>
    <row r="35" spans="1:23" ht="15.75" thickBot="1">
      <c r="A35" s="40" t="s">
        <v>50</v>
      </c>
      <c r="B35" s="10" t="s">
        <v>9</v>
      </c>
      <c r="C35" s="10" t="s">
        <v>62</v>
      </c>
      <c r="D35" s="10" t="s">
        <v>6</v>
      </c>
      <c r="E35" s="10" t="s">
        <v>7</v>
      </c>
      <c r="F35" s="10" t="s">
        <v>49</v>
      </c>
      <c r="G35" s="43" t="s">
        <v>12</v>
      </c>
      <c r="H35" s="79" t="s">
        <v>54</v>
      </c>
      <c r="I35" s="79" t="s">
        <v>51</v>
      </c>
      <c r="J35" s="79" t="s">
        <v>52</v>
      </c>
      <c r="K35" s="79" t="s">
        <v>53</v>
      </c>
      <c r="L35" s="79" t="s">
        <v>24</v>
      </c>
      <c r="M35" s="80" t="s">
        <v>23</v>
      </c>
      <c r="N35" s="81" t="s">
        <v>62</v>
      </c>
      <c r="O35" s="82" t="s">
        <v>16</v>
      </c>
      <c r="P35" s="82" t="s">
        <v>17</v>
      </c>
      <c r="Q35" s="82" t="s">
        <v>18</v>
      </c>
      <c r="R35" s="83" t="s">
        <v>19</v>
      </c>
      <c r="S35" s="83" t="s">
        <v>20</v>
      </c>
      <c r="T35" s="83" t="s">
        <v>21</v>
      </c>
      <c r="U35" s="80" t="s">
        <v>22</v>
      </c>
    </row>
    <row r="36" spans="1:23" ht="15">
      <c r="B36" s="77"/>
      <c r="C36" s="77"/>
      <c r="D36" s="77"/>
      <c r="E36" s="77"/>
      <c r="F36" s="77"/>
      <c r="G36" s="78"/>
      <c r="H36" s="69"/>
      <c r="I36" s="69"/>
      <c r="N36" s="5"/>
      <c r="R36" s="76"/>
      <c r="S36" s="76"/>
      <c r="T36" s="76"/>
      <c r="U36" s="76"/>
    </row>
    <row r="37" spans="1:23">
      <c r="A37" s="38" t="str">
        <f t="shared" ref="A37:A44" si="14">IF(AND(N38=""),1,"")</f>
        <v/>
      </c>
      <c r="B37" s="84">
        <f t="shared" ref="B37:B44" si="15">IF(B36="",1,B36+1)</f>
        <v>1</v>
      </c>
      <c r="C37" s="84">
        <f t="shared" ref="C37:C44" ca="1" si="16">IF(M37="","",VLOOKUP($B37,INDIRECT(L37),2,FALSE))</f>
        <v>11</v>
      </c>
      <c r="D37" s="67" t="str">
        <f t="shared" ref="D37:D44" ca="1" si="17">IF($C37="","",IF(ISERROR(VLOOKUP(C37,Athletes,2,FALSE)),"Unknown Athlete",PROPER(VLOOKUP(C37,Athletes,2,FALSE))))</f>
        <v>Isaac Ketterer</v>
      </c>
      <c r="E37" s="67" t="str">
        <f t="shared" ref="E37:E44" ca="1" si="18">IF($C37="","",IF(VLOOKUP(C37,Athletes,3,FALSE)="","",VLOOKUP(C37,Athletes,3,FALSE)))</f>
        <v>N&amp;P</v>
      </c>
      <c r="F37" s="67" t="str">
        <f t="shared" ref="F37:F44" ca="1" si="19">IF($C37="","",IF(ISERROR(VLOOKUP(C37,Athletes,7,FALSE)),"",VLOOKUP(C37,Athletes,7,FALSE)))</f>
        <v>U10B</v>
      </c>
      <c r="G37" s="85">
        <f t="shared" ref="G37:G44" ca="1" si="20">IF(M37="","",VLOOKUP($B37,INDIRECT(L37),6,FALSE))</f>
        <v>19</v>
      </c>
      <c r="H37" s="69" t="str">
        <f t="shared" ref="H37:H44" ca="1" si="21">"U" &amp; ROW(H37)+1-$B37 &amp; ":U" &amp; ROW(H37)-$B37+VLOOKUP(1,INDIRECT("A" &amp; ROW(H37)+1-$B37 &amp; ":B999"),2,0)</f>
        <v>U37:U44</v>
      </c>
      <c r="I37" s="69" t="str">
        <f t="shared" ref="I37:I44" ca="1" si="22">"R" &amp; ROW(I37)+1-$B37 &amp; ":R" &amp; ROW(I37)-$B37+VLOOKUP(1,INDIRECT("A" &amp; ROW(I37)+1-$B37 &amp; ":B999"),2,0)</f>
        <v>R37:R44</v>
      </c>
      <c r="J37" s="69" t="str">
        <f t="shared" ref="J37:J44" ca="1" si="23">"S" &amp; ROW(J37)+1-$B37 &amp; ":S" &amp; ROW(J37)-$B37+VLOOKUP(1,INDIRECT("A" &amp; ROW(J37)+1-$B37 &amp; ":B999"),2,0)</f>
        <v>S37:S44</v>
      </c>
      <c r="K37" s="69" t="str">
        <f t="shared" ref="K37:K44" ca="1" si="24">"T" &amp; ROW(K37)+1-$B37 &amp; ":T" &amp; ROW(K37)-$B37+VLOOKUP(1,INDIRECT("A" &amp; ROW(K37)+1-$B37 &amp; ":B999"),2,0)</f>
        <v>T37:T44</v>
      </c>
      <c r="L37" s="69" t="str">
        <f t="shared" ref="L37:L44" ca="1" si="25">"M" &amp; ROW(I37)+1-$B37 &amp; ":U" &amp; ROW(I37)-$B37+VLOOKUP(1,INDIRECT("A" &amp; ROW(I37)+1-$B37 &amp; ":B999"),2,0)</f>
        <v>M37:U44</v>
      </c>
      <c r="M37" s="5">
        <f t="shared" ref="M37:M44" ca="1" si="26">IF(N37="","",RANK($U37,INDIRECT(H37),0))</f>
        <v>6</v>
      </c>
      <c r="N37" s="7">
        <v>9</v>
      </c>
      <c r="O37" s="76">
        <v>10</v>
      </c>
      <c r="P37" s="76">
        <v>0</v>
      </c>
      <c r="Q37" s="76">
        <v>0</v>
      </c>
      <c r="R37" s="76">
        <f t="shared" ref="R37:R44" si="27">IF(RANK($O37,$O37:$Q37,0)=1,$O37,IF(RANK($P37,$O37:$Q37,0)=1,$P37,$Q37))</f>
        <v>10</v>
      </c>
      <c r="S37" s="76">
        <f t="shared" ref="S37:S44" si="28">IF(RANK($O37,$O37:$Q37,0)=2,$O37,IF(RANK($P37,$O37:$Q37,0)=2,$P37,$Q37))</f>
        <v>0</v>
      </c>
      <c r="T37" s="76">
        <f t="shared" ref="T37:T44" si="29">IF(RANK($O37,$O37:$Q37,0)=3,$O37,IF(RANK($P37,$O37:$Q37,0)=3,$P37,$Q37))</f>
        <v>0</v>
      </c>
      <c r="U37" s="76">
        <f t="shared" ref="U37:U44" si="30">((($R37)*10000)+$S37)*10000+$T37+$N37/1000</f>
        <v>1000000000.0089999</v>
      </c>
    </row>
    <row r="38" spans="1:23">
      <c r="A38" s="38" t="str">
        <f t="shared" si="14"/>
        <v/>
      </c>
      <c r="B38" s="84">
        <f t="shared" si="15"/>
        <v>2</v>
      </c>
      <c r="C38" s="84">
        <f t="shared" ca="1" si="16"/>
        <v>5</v>
      </c>
      <c r="D38" s="67" t="str">
        <f t="shared" ca="1" si="17"/>
        <v>George Rogers</v>
      </c>
      <c r="E38" s="67" t="str">
        <f t="shared" ca="1" si="18"/>
        <v>Unatt</v>
      </c>
      <c r="F38" s="67" t="str">
        <f t="shared" ca="1" si="19"/>
        <v>U10B</v>
      </c>
      <c r="G38" s="85">
        <f t="shared" ca="1" si="20"/>
        <v>19</v>
      </c>
      <c r="H38" s="69" t="str">
        <f t="shared" ca="1" si="21"/>
        <v>U37:U44</v>
      </c>
      <c r="I38" s="69" t="str">
        <f t="shared" ca="1" si="22"/>
        <v>R37:R44</v>
      </c>
      <c r="J38" s="69" t="str">
        <f t="shared" ca="1" si="23"/>
        <v>S37:S44</v>
      </c>
      <c r="K38" s="69" t="str">
        <f t="shared" ca="1" si="24"/>
        <v>T37:T44</v>
      </c>
      <c r="L38" s="69" t="str">
        <f t="shared" ca="1" si="25"/>
        <v>M37:U44</v>
      </c>
      <c r="M38" s="5">
        <f t="shared" ca="1" si="26"/>
        <v>8</v>
      </c>
      <c r="N38" s="7">
        <v>4</v>
      </c>
      <c r="O38" s="76">
        <v>7</v>
      </c>
      <c r="P38" s="76">
        <v>0</v>
      </c>
      <c r="Q38" s="76">
        <v>0</v>
      </c>
      <c r="R38" s="76">
        <f t="shared" si="27"/>
        <v>7</v>
      </c>
      <c r="S38" s="76">
        <f t="shared" si="28"/>
        <v>0</v>
      </c>
      <c r="T38" s="76">
        <f t="shared" si="29"/>
        <v>0</v>
      </c>
      <c r="U38" s="76">
        <f t="shared" si="30"/>
        <v>700000000.00399995</v>
      </c>
    </row>
    <row r="39" spans="1:23">
      <c r="A39" s="38" t="str">
        <f t="shared" si="14"/>
        <v/>
      </c>
      <c r="B39" s="84">
        <f t="shared" si="15"/>
        <v>3</v>
      </c>
      <c r="C39" s="84">
        <f t="shared" ca="1" si="16"/>
        <v>10</v>
      </c>
      <c r="D39" s="67" t="str">
        <f t="shared" ca="1" si="17"/>
        <v>Thomas Kenaey</v>
      </c>
      <c r="E39" s="67" t="str">
        <f t="shared" ca="1" si="18"/>
        <v>CAC</v>
      </c>
      <c r="F39" s="67" t="str">
        <f t="shared" ca="1" si="19"/>
        <v>U10B</v>
      </c>
      <c r="G39" s="85">
        <f t="shared" ca="1" si="20"/>
        <v>16</v>
      </c>
      <c r="H39" s="69" t="str">
        <f t="shared" ca="1" si="21"/>
        <v>U37:U44</v>
      </c>
      <c r="I39" s="69" t="str">
        <f t="shared" ca="1" si="22"/>
        <v>R37:R44</v>
      </c>
      <c r="J39" s="69" t="str">
        <f t="shared" ca="1" si="23"/>
        <v>S37:S44</v>
      </c>
      <c r="K39" s="69" t="str">
        <f t="shared" ca="1" si="24"/>
        <v>T37:T44</v>
      </c>
      <c r="L39" s="69" t="str">
        <f t="shared" ca="1" si="25"/>
        <v>M37:U44</v>
      </c>
      <c r="M39" s="5">
        <f t="shared" ca="1" si="26"/>
        <v>1</v>
      </c>
      <c r="N39" s="7">
        <v>11</v>
      </c>
      <c r="O39" s="76">
        <v>19</v>
      </c>
      <c r="P39" s="76">
        <v>0</v>
      </c>
      <c r="Q39" s="76">
        <v>0</v>
      </c>
      <c r="R39" s="76">
        <f t="shared" si="27"/>
        <v>19</v>
      </c>
      <c r="S39" s="76">
        <f t="shared" si="28"/>
        <v>0</v>
      </c>
      <c r="T39" s="76">
        <f t="shared" si="29"/>
        <v>0</v>
      </c>
      <c r="U39" s="76">
        <f t="shared" si="30"/>
        <v>1900000000.0109999</v>
      </c>
    </row>
    <row r="40" spans="1:23">
      <c r="A40" s="38" t="str">
        <f t="shared" si="14"/>
        <v/>
      </c>
      <c r="B40" s="84">
        <f t="shared" si="15"/>
        <v>4</v>
      </c>
      <c r="C40" s="84">
        <f t="shared" ca="1" si="16"/>
        <v>8</v>
      </c>
      <c r="D40" s="67" t="str">
        <f t="shared" ca="1" si="17"/>
        <v>Robel Kidane</v>
      </c>
      <c r="E40" s="67" t="str">
        <f t="shared" ca="1" si="18"/>
        <v>St Austell</v>
      </c>
      <c r="F40" s="67" t="str">
        <f t="shared" ca="1" si="19"/>
        <v>U10B</v>
      </c>
      <c r="G40" s="85">
        <f t="shared" ca="1" si="20"/>
        <v>12</v>
      </c>
      <c r="H40" s="69" t="str">
        <f t="shared" ca="1" si="21"/>
        <v>U37:U44</v>
      </c>
      <c r="I40" s="69" t="str">
        <f t="shared" ca="1" si="22"/>
        <v>R37:R44</v>
      </c>
      <c r="J40" s="69" t="str">
        <f t="shared" ca="1" si="23"/>
        <v>S37:S44</v>
      </c>
      <c r="K40" s="69" t="str">
        <f t="shared" ca="1" si="24"/>
        <v>T37:T44</v>
      </c>
      <c r="L40" s="69" t="str">
        <f t="shared" ca="1" si="25"/>
        <v>M37:U44</v>
      </c>
      <c r="M40" s="5">
        <f t="shared" ca="1" si="26"/>
        <v>4</v>
      </c>
      <c r="N40" s="7">
        <v>8</v>
      </c>
      <c r="O40" s="76">
        <v>12</v>
      </c>
      <c r="P40" s="76">
        <v>0</v>
      </c>
      <c r="Q40" s="76">
        <v>0</v>
      </c>
      <c r="R40" s="76">
        <f t="shared" si="27"/>
        <v>12</v>
      </c>
      <c r="S40" s="76">
        <f t="shared" si="28"/>
        <v>0</v>
      </c>
      <c r="T40" s="76">
        <f t="shared" si="29"/>
        <v>0</v>
      </c>
      <c r="U40" s="76">
        <f t="shared" si="30"/>
        <v>1200000000.0079999</v>
      </c>
    </row>
    <row r="41" spans="1:23">
      <c r="A41" s="38" t="str">
        <f t="shared" si="14"/>
        <v/>
      </c>
      <c r="B41" s="84">
        <f t="shared" si="15"/>
        <v>5</v>
      </c>
      <c r="C41" s="84">
        <f t="shared" ca="1" si="16"/>
        <v>7</v>
      </c>
      <c r="D41" s="67" t="str">
        <f t="shared" ca="1" si="17"/>
        <v>Jarvis Lee</v>
      </c>
      <c r="E41" s="67" t="str">
        <f t="shared" ca="1" si="18"/>
        <v>Archbishop B</v>
      </c>
      <c r="F41" s="67" t="str">
        <f t="shared" ca="1" si="19"/>
        <v>U10B</v>
      </c>
      <c r="G41" s="85">
        <f t="shared" ca="1" si="20"/>
        <v>12</v>
      </c>
      <c r="H41" s="69" t="str">
        <f t="shared" ca="1" si="21"/>
        <v>U37:U44</v>
      </c>
      <c r="I41" s="69" t="str">
        <f t="shared" ca="1" si="22"/>
        <v>R37:R44</v>
      </c>
      <c r="J41" s="69" t="str">
        <f t="shared" ca="1" si="23"/>
        <v>S37:S44</v>
      </c>
      <c r="K41" s="69" t="str">
        <f t="shared" ca="1" si="24"/>
        <v>T37:T44</v>
      </c>
      <c r="L41" s="69" t="str">
        <f t="shared" ca="1" si="25"/>
        <v>M37:U44</v>
      </c>
      <c r="M41" s="5">
        <f t="shared" ca="1" si="26"/>
        <v>2</v>
      </c>
      <c r="N41" s="7">
        <v>5</v>
      </c>
      <c r="O41" s="76">
        <v>19</v>
      </c>
      <c r="P41" s="76">
        <v>0</v>
      </c>
      <c r="Q41" s="76">
        <v>0</v>
      </c>
      <c r="R41" s="76">
        <f t="shared" si="27"/>
        <v>19</v>
      </c>
      <c r="S41" s="76">
        <f t="shared" si="28"/>
        <v>0</v>
      </c>
      <c r="T41" s="76">
        <f t="shared" si="29"/>
        <v>0</v>
      </c>
      <c r="U41" s="76">
        <f t="shared" si="30"/>
        <v>1900000000.0050001</v>
      </c>
    </row>
    <row r="42" spans="1:23">
      <c r="A42" s="38" t="str">
        <f t="shared" si="14"/>
        <v/>
      </c>
      <c r="B42" s="84">
        <f t="shared" si="15"/>
        <v>6</v>
      </c>
      <c r="C42" s="84">
        <f t="shared" ca="1" si="16"/>
        <v>9</v>
      </c>
      <c r="D42" s="67" t="str">
        <f t="shared" ca="1" si="17"/>
        <v>George Mitchell</v>
      </c>
      <c r="E42" s="67" t="str">
        <f t="shared" ca="1" si="18"/>
        <v>Archbishop B</v>
      </c>
      <c r="F42" s="67" t="str">
        <f t="shared" ca="1" si="19"/>
        <v>U10B</v>
      </c>
      <c r="G42" s="85">
        <f t="shared" ca="1" si="20"/>
        <v>10</v>
      </c>
      <c r="H42" s="69" t="str">
        <f t="shared" ca="1" si="21"/>
        <v>U37:U44</v>
      </c>
      <c r="I42" s="69" t="str">
        <f t="shared" ca="1" si="22"/>
        <v>R37:R44</v>
      </c>
      <c r="J42" s="69" t="str">
        <f t="shared" ca="1" si="23"/>
        <v>S37:S44</v>
      </c>
      <c r="K42" s="69" t="str">
        <f t="shared" ca="1" si="24"/>
        <v>T37:T44</v>
      </c>
      <c r="L42" s="69" t="str">
        <f t="shared" ca="1" si="25"/>
        <v>M37:U44</v>
      </c>
      <c r="M42" s="5">
        <f t="shared" ca="1" si="26"/>
        <v>3</v>
      </c>
      <c r="N42" s="7">
        <v>10</v>
      </c>
      <c r="O42" s="76">
        <v>16</v>
      </c>
      <c r="P42" s="76">
        <v>0</v>
      </c>
      <c r="Q42" s="76">
        <v>0</v>
      </c>
      <c r="R42" s="76">
        <f t="shared" si="27"/>
        <v>16</v>
      </c>
      <c r="S42" s="76">
        <f t="shared" si="28"/>
        <v>0</v>
      </c>
      <c r="T42" s="76">
        <f t="shared" si="29"/>
        <v>0</v>
      </c>
      <c r="U42" s="76">
        <f t="shared" si="30"/>
        <v>1600000000.01</v>
      </c>
    </row>
    <row r="43" spans="1:23">
      <c r="A43" s="38" t="str">
        <f t="shared" si="14"/>
        <v/>
      </c>
      <c r="B43" s="84">
        <f t="shared" si="15"/>
        <v>7</v>
      </c>
      <c r="C43" s="84">
        <f t="shared" ca="1" si="16"/>
        <v>6</v>
      </c>
      <c r="D43" s="67" t="str">
        <f t="shared" ca="1" si="17"/>
        <v>Jasan Handford</v>
      </c>
      <c r="E43" s="67" t="str">
        <f t="shared" ca="1" si="18"/>
        <v>Unatt</v>
      </c>
      <c r="F43" s="67" t="str">
        <f t="shared" ca="1" si="19"/>
        <v>U10B</v>
      </c>
      <c r="G43" s="85">
        <f t="shared" ca="1" si="20"/>
        <v>7</v>
      </c>
      <c r="H43" s="69" t="str">
        <f t="shared" ca="1" si="21"/>
        <v>U37:U44</v>
      </c>
      <c r="I43" s="69" t="str">
        <f t="shared" ca="1" si="22"/>
        <v>R37:R44</v>
      </c>
      <c r="J43" s="69" t="str">
        <f t="shared" ca="1" si="23"/>
        <v>S37:S44</v>
      </c>
      <c r="K43" s="69" t="str">
        <f t="shared" ca="1" si="24"/>
        <v>T37:T44</v>
      </c>
      <c r="L43" s="69" t="str">
        <f t="shared" ca="1" si="25"/>
        <v>M37:U44</v>
      </c>
      <c r="M43" s="5">
        <f t="shared" ca="1" si="26"/>
        <v>5</v>
      </c>
      <c r="N43" s="7">
        <v>7</v>
      </c>
      <c r="O43" s="76">
        <v>12</v>
      </c>
      <c r="P43" s="76">
        <v>0</v>
      </c>
      <c r="Q43" s="76">
        <v>0</v>
      </c>
      <c r="R43" s="76">
        <f t="shared" si="27"/>
        <v>12</v>
      </c>
      <c r="S43" s="76">
        <f t="shared" si="28"/>
        <v>0</v>
      </c>
      <c r="T43" s="76">
        <f t="shared" si="29"/>
        <v>0</v>
      </c>
      <c r="U43" s="76">
        <f t="shared" si="30"/>
        <v>1200000000.007</v>
      </c>
    </row>
    <row r="44" spans="1:23">
      <c r="A44" s="38">
        <f t="shared" si="14"/>
        <v>1</v>
      </c>
      <c r="B44" s="84">
        <f t="shared" si="15"/>
        <v>8</v>
      </c>
      <c r="C44" s="84">
        <f t="shared" ca="1" si="16"/>
        <v>4</v>
      </c>
      <c r="D44" s="67" t="str">
        <f t="shared" ca="1" si="17"/>
        <v>Jake Baxter</v>
      </c>
      <c r="E44" s="67" t="str">
        <f t="shared" ca="1" si="18"/>
        <v>Unatt</v>
      </c>
      <c r="F44" s="67" t="str">
        <f t="shared" ca="1" si="19"/>
        <v>U10B</v>
      </c>
      <c r="G44" s="85">
        <f t="shared" ca="1" si="20"/>
        <v>7</v>
      </c>
      <c r="H44" s="69" t="str">
        <f t="shared" ca="1" si="21"/>
        <v>U37:U44</v>
      </c>
      <c r="I44" s="69" t="str">
        <f t="shared" ca="1" si="22"/>
        <v>R37:R44</v>
      </c>
      <c r="J44" s="69" t="str">
        <f t="shared" ca="1" si="23"/>
        <v>S37:S44</v>
      </c>
      <c r="K44" s="69" t="str">
        <f t="shared" ca="1" si="24"/>
        <v>T37:T44</v>
      </c>
      <c r="L44" s="69" t="str">
        <f t="shared" ca="1" si="25"/>
        <v>M37:U44</v>
      </c>
      <c r="M44" s="5">
        <f t="shared" ca="1" si="26"/>
        <v>7</v>
      </c>
      <c r="N44" s="7">
        <v>6</v>
      </c>
      <c r="O44" s="76">
        <v>7</v>
      </c>
      <c r="P44" s="76">
        <v>0</v>
      </c>
      <c r="Q44" s="76">
        <v>0</v>
      </c>
      <c r="R44" s="76">
        <f t="shared" si="27"/>
        <v>7</v>
      </c>
      <c r="S44" s="76">
        <f t="shared" si="28"/>
        <v>0</v>
      </c>
      <c r="T44" s="76">
        <f t="shared" si="29"/>
        <v>0</v>
      </c>
      <c r="U44" s="76">
        <f t="shared" si="30"/>
        <v>700000000.00600004</v>
      </c>
    </row>
    <row r="45" spans="1:2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</row>
    <row r="47" spans="1:2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 ht="18">
      <c r="B48" s="66" t="s">
        <v>10</v>
      </c>
      <c r="C48" s="66" t="s">
        <v>123</v>
      </c>
      <c r="E48" s="66"/>
      <c r="G48" s="68"/>
      <c r="N48" s="70" t="s">
        <v>15</v>
      </c>
      <c r="O48" s="71"/>
      <c r="P48" s="71"/>
      <c r="Q48" s="72"/>
      <c r="R48" s="72"/>
      <c r="S48" s="72"/>
      <c r="T48" s="72"/>
      <c r="U48" s="73"/>
      <c r="V48" s="73"/>
      <c r="W48" s="73"/>
    </row>
    <row r="49" spans="1:23" ht="15.75" customHeight="1">
      <c r="B49" s="66"/>
      <c r="D49" s="66"/>
      <c r="E49" s="74"/>
      <c r="N49" s="5"/>
      <c r="R49" s="76"/>
      <c r="S49" s="76"/>
      <c r="T49" s="76"/>
    </row>
    <row r="50" spans="1:23" ht="15.75" thickBot="1">
      <c r="A50" s="40" t="s">
        <v>50</v>
      </c>
      <c r="B50" s="10" t="s">
        <v>9</v>
      </c>
      <c r="C50" s="10" t="s">
        <v>62</v>
      </c>
      <c r="D50" s="10" t="s">
        <v>6</v>
      </c>
      <c r="E50" s="10" t="s">
        <v>7</v>
      </c>
      <c r="F50" s="10" t="s">
        <v>49</v>
      </c>
      <c r="G50" s="43" t="s">
        <v>12</v>
      </c>
      <c r="H50" s="79" t="s">
        <v>54</v>
      </c>
      <c r="I50" s="79" t="s">
        <v>51</v>
      </c>
      <c r="J50" s="79" t="s">
        <v>52</v>
      </c>
      <c r="K50" s="79" t="s">
        <v>53</v>
      </c>
      <c r="L50" s="79" t="s">
        <v>24</v>
      </c>
      <c r="M50" s="80" t="s">
        <v>23</v>
      </c>
      <c r="N50" s="81" t="s">
        <v>62</v>
      </c>
      <c r="O50" s="82" t="s">
        <v>16</v>
      </c>
      <c r="P50" s="82" t="s">
        <v>17</v>
      </c>
      <c r="Q50" s="82" t="s">
        <v>18</v>
      </c>
      <c r="R50" s="83" t="s">
        <v>19</v>
      </c>
      <c r="S50" s="83" t="s">
        <v>20</v>
      </c>
      <c r="T50" s="83" t="s">
        <v>21</v>
      </c>
      <c r="U50" s="80" t="s">
        <v>22</v>
      </c>
    </row>
    <row r="51" spans="1:23" ht="15">
      <c r="B51" s="77"/>
      <c r="C51" s="77"/>
      <c r="D51" s="77"/>
      <c r="E51" s="77"/>
      <c r="F51" s="77"/>
      <c r="G51" s="78"/>
      <c r="H51" s="69"/>
      <c r="I51" s="69"/>
      <c r="N51" s="5"/>
      <c r="R51" s="76"/>
      <c r="S51" s="76"/>
      <c r="T51" s="76"/>
      <c r="U51" s="76"/>
    </row>
    <row r="52" spans="1:23">
      <c r="A52" s="38" t="str">
        <f>IF(AND(N53=""),1,"")</f>
        <v/>
      </c>
      <c r="B52" s="84">
        <f>IF(B51="",1,B51+1)</f>
        <v>1</v>
      </c>
      <c r="C52" s="84">
        <f ca="1">IF(M52="","",VLOOKUP($B52,INDIRECT(L52),2,FALSE))</f>
        <v>12</v>
      </c>
      <c r="D52" s="67" t="str">
        <f ca="1">IF($C52="","",IF(ISERROR(VLOOKUP(C52,Athletes,2,FALSE)),"Unknown Athlete",PROPER(VLOOKUP(C52,Athletes,2,FALSE))))</f>
        <v>Abbie Downing</v>
      </c>
      <c r="E52" s="67" t="str">
        <f ca="1">IF($C52="","",IF(VLOOKUP(C52,Athletes,3,FALSE)="","",VLOOKUP(C52,Athletes,3,FALSE)))</f>
        <v>CAC</v>
      </c>
      <c r="F52" s="67" t="str">
        <f ca="1">IF($C52="","",IF(ISERROR(VLOOKUP(C52,Athletes,7,FALSE)),"",VLOOKUP(C52,Athletes,7,FALSE)))</f>
        <v>U10G</v>
      </c>
      <c r="G52" s="85">
        <f ca="1">IF(M52="","",VLOOKUP($B52,INDIRECT(L52),6,FALSE))</f>
        <v>7</v>
      </c>
      <c r="H52" s="69" t="str">
        <f ca="1">"U" &amp; ROW(H52)+1-$B52 &amp; ":U" &amp; ROW(H52)-$B52+VLOOKUP(1,INDIRECT("A" &amp; ROW(H52)+1-$B52 &amp; ":B999"),2,0)</f>
        <v>U52:U54</v>
      </c>
      <c r="I52" s="69" t="str">
        <f ca="1">"R" &amp; ROW(I52)+1-$B52 &amp; ":R" &amp; ROW(I52)-$B52+VLOOKUP(1,INDIRECT("A" &amp; ROW(I52)+1-$B52 &amp; ":B999"),2,0)</f>
        <v>R52:R54</v>
      </c>
      <c r="J52" s="69" t="str">
        <f ca="1">"S" &amp; ROW(J52)+1-$B52 &amp; ":S" &amp; ROW(J52)-$B52+VLOOKUP(1,INDIRECT("A" &amp; ROW(J52)+1-$B52 &amp; ":B999"),2,0)</f>
        <v>S52:S54</v>
      </c>
      <c r="K52" s="69" t="str">
        <f ca="1">"T" &amp; ROW(K52)+1-$B52 &amp; ":T" &amp; ROW(K52)-$B52+VLOOKUP(1,INDIRECT("A" &amp; ROW(K52)+1-$B52 &amp; ":B999"),2,0)</f>
        <v>T52:T54</v>
      </c>
      <c r="L52" s="69" t="str">
        <f ca="1">"M" &amp; ROW(I52)+1-$B52 &amp; ":U" &amp; ROW(I52)-$B52+VLOOKUP(1,INDIRECT("A" &amp; ROW(I52)+1-$B52 &amp; ":B999"),2,0)</f>
        <v>M52:U54</v>
      </c>
      <c r="M52" s="5">
        <f ca="1">IF(N52="","",RANK($U52,INDIRECT(H52),0))</f>
        <v>2</v>
      </c>
      <c r="N52" s="7">
        <v>13</v>
      </c>
      <c r="O52" s="76">
        <v>6</v>
      </c>
      <c r="P52" s="76">
        <v>0</v>
      </c>
      <c r="Q52" s="76">
        <v>0</v>
      </c>
      <c r="R52" s="76">
        <f>IF(RANK($O52,$O52:$Q52,0)=1,$O52,IF(RANK($P52,$O52:$Q52,0)=1,$P52,$Q52))</f>
        <v>6</v>
      </c>
      <c r="S52" s="76">
        <f>IF(RANK($O52,$O52:$Q52,0)=2,$O52,IF(RANK($P52,$O52:$Q52,0)=2,$P52,$Q52))</f>
        <v>0</v>
      </c>
      <c r="T52" s="76">
        <f>IF(RANK($O52,$O52:$Q52,0)=3,$O52,IF(RANK($P52,$O52:$Q52,0)=3,$P52,$Q52))</f>
        <v>0</v>
      </c>
      <c r="U52" s="76">
        <f>((($R52)*10000)+$S52)*10000+$T52+$N52/1000</f>
        <v>600000000.01300001</v>
      </c>
    </row>
    <row r="53" spans="1:23">
      <c r="A53" s="38" t="str">
        <f>IF(AND(N54=""),1,"")</f>
        <v/>
      </c>
      <c r="B53" s="84">
        <f>IF(B52="",1,B52+1)</f>
        <v>2</v>
      </c>
      <c r="C53" s="84">
        <f ca="1">IF(M53="","",VLOOKUP($B53,INDIRECT(L53),2,FALSE))</f>
        <v>13</v>
      </c>
      <c r="D53" s="67" t="str">
        <f ca="1">IF($C53="","",IF(ISERROR(VLOOKUP(C53,Athletes,2,FALSE)),"Unknown Athlete",PROPER(VLOOKUP(C53,Athletes,2,FALSE))))</f>
        <v>Caitlin Keaney</v>
      </c>
      <c r="E53" s="67" t="str">
        <f ca="1">IF($C53="","",IF(VLOOKUP(C53,Athletes,3,FALSE)="","",VLOOKUP(C53,Athletes,3,FALSE)))</f>
        <v>CAC</v>
      </c>
      <c r="F53" s="67" t="str">
        <f ca="1">IF($C53="","",IF(ISERROR(VLOOKUP(C53,Athletes,7,FALSE)),"",VLOOKUP(C53,Athletes,7,FALSE)))</f>
        <v>U10G</v>
      </c>
      <c r="G53" s="85">
        <f ca="1">IF(M53="","",VLOOKUP($B53,INDIRECT(L53),6,FALSE))</f>
        <v>6</v>
      </c>
      <c r="H53" s="69" t="str">
        <f ca="1">"U" &amp; ROW(H53)+1-$B53 &amp; ":U" &amp; ROW(H53)-$B53+VLOOKUP(1,INDIRECT("A" &amp; ROW(H53)+1-$B53 &amp; ":B999"),2,0)</f>
        <v>U52:U54</v>
      </c>
      <c r="I53" s="69" t="str">
        <f ca="1">"R" &amp; ROW(I53)+1-$B53 &amp; ":R" &amp; ROW(I53)-$B53+VLOOKUP(1,INDIRECT("A" &amp; ROW(I53)+1-$B53 &amp; ":B999"),2,0)</f>
        <v>R52:R54</v>
      </c>
      <c r="J53" s="69" t="str">
        <f ca="1">"S" &amp; ROW(J53)+1-$B53 &amp; ":S" &amp; ROW(J53)-$B53+VLOOKUP(1,INDIRECT("A" &amp; ROW(J53)+1-$B53 &amp; ":B999"),2,0)</f>
        <v>S52:S54</v>
      </c>
      <c r="K53" s="69" t="str">
        <f ca="1">"T" &amp; ROW(K53)+1-$B53 &amp; ":T" &amp; ROW(K53)-$B53+VLOOKUP(1,INDIRECT("A" &amp; ROW(K53)+1-$B53 &amp; ":B999"),2,0)</f>
        <v>T52:T54</v>
      </c>
      <c r="L53" s="69" t="str">
        <f ca="1">"M" &amp; ROW(I53)+1-$B53 &amp; ":U" &amp; ROW(I53)-$B53+VLOOKUP(1,INDIRECT("A" &amp; ROW(I53)+1-$B53 &amp; ":B999"),2,0)</f>
        <v>M52:U54</v>
      </c>
      <c r="M53" s="5">
        <f ca="1">IF(N53="","",RANK($U53,INDIRECT(H53),0))</f>
        <v>1</v>
      </c>
      <c r="N53" s="7">
        <v>12</v>
      </c>
      <c r="O53" s="76">
        <v>7</v>
      </c>
      <c r="P53" s="76">
        <v>0</v>
      </c>
      <c r="Q53" s="76">
        <v>0</v>
      </c>
      <c r="R53" s="76">
        <f>IF(RANK($O53,$O53:$Q53,0)=1,$O53,IF(RANK($P53,$O53:$Q53,0)=1,$P53,$Q53))</f>
        <v>7</v>
      </c>
      <c r="S53" s="76">
        <f>IF(RANK($O53,$O53:$Q53,0)=2,$O53,IF(RANK($P53,$O53:$Q53,0)=2,$P53,$Q53))</f>
        <v>0</v>
      </c>
      <c r="T53" s="76">
        <f>IF(RANK($O53,$O53:$Q53,0)=3,$O53,IF(RANK($P53,$O53:$Q53,0)=3,$P53,$Q53))</f>
        <v>0</v>
      </c>
      <c r="U53" s="76">
        <f>((($R53)*10000)+$S53)*10000+$T53+$N53/1000</f>
        <v>700000000.01199996</v>
      </c>
    </row>
    <row r="54" spans="1:23">
      <c r="A54" s="38">
        <f>IF(AND(N55=""),1,"")</f>
        <v>1</v>
      </c>
      <c r="B54" s="84">
        <f>IF(B53="",1,B53+1)</f>
        <v>3</v>
      </c>
      <c r="C54" s="84">
        <f ca="1">IF(M54="","",VLOOKUP($B54,INDIRECT(L54),2,FALSE))</f>
        <v>14</v>
      </c>
      <c r="D54" s="67" t="str">
        <f ca="1">IF($C54="","",IF(ISERROR(VLOOKUP(C54,Athletes,2,FALSE)),"Unknown Athlete",PROPER(VLOOKUP(C54,Athletes,2,FALSE))))</f>
        <v>Fraya Miller</v>
      </c>
      <c r="E54" s="67" t="str">
        <f ca="1">IF($C54="","",IF(VLOOKUP(C54,Athletes,3,FALSE)="","",VLOOKUP(C54,Athletes,3,FALSE)))</f>
        <v>N&amp;P</v>
      </c>
      <c r="F54" s="67" t="str">
        <f ca="1">IF($C54="","",IF(ISERROR(VLOOKUP(C54,Athletes,7,FALSE)),"",VLOOKUP(C54,Athletes,7,FALSE)))</f>
        <v>U10G</v>
      </c>
      <c r="G54" s="85">
        <f ca="1">IF(M54="","",VLOOKUP($B54,INDIRECT(L54),6,FALSE))</f>
        <v>5</v>
      </c>
      <c r="H54" s="69" t="str">
        <f ca="1">"U" &amp; ROW(H54)+1-$B54 &amp; ":U" &amp; ROW(H54)-$B54+VLOOKUP(1,INDIRECT("A" &amp; ROW(H54)+1-$B54 &amp; ":B999"),2,0)</f>
        <v>U52:U54</v>
      </c>
      <c r="I54" s="69" t="str">
        <f ca="1">"R" &amp; ROW(I54)+1-$B54 &amp; ":R" &amp; ROW(I54)-$B54+VLOOKUP(1,INDIRECT("A" &amp; ROW(I54)+1-$B54 &amp; ":B999"),2,0)</f>
        <v>R52:R54</v>
      </c>
      <c r="J54" s="69" t="str">
        <f ca="1">"S" &amp; ROW(J54)+1-$B54 &amp; ":S" &amp; ROW(J54)-$B54+VLOOKUP(1,INDIRECT("A" &amp; ROW(J54)+1-$B54 &amp; ":B999"),2,0)</f>
        <v>S52:S54</v>
      </c>
      <c r="K54" s="69" t="str">
        <f ca="1">"T" &amp; ROW(K54)+1-$B54 &amp; ":T" &amp; ROW(K54)-$B54+VLOOKUP(1,INDIRECT("A" &amp; ROW(K54)+1-$B54 &amp; ":B999"),2,0)</f>
        <v>T52:T54</v>
      </c>
      <c r="L54" s="69" t="str">
        <f ca="1">"M" &amp; ROW(I54)+1-$B54 &amp; ":U" &amp; ROW(I54)-$B54+VLOOKUP(1,INDIRECT("A" &amp; ROW(I54)+1-$B54 &amp; ":B999"),2,0)</f>
        <v>M52:U54</v>
      </c>
      <c r="M54" s="5">
        <f ca="1">IF(N54="","",RANK($U54,INDIRECT(H54),0))</f>
        <v>3</v>
      </c>
      <c r="N54" s="7">
        <v>14</v>
      </c>
      <c r="O54" s="76">
        <v>5</v>
      </c>
      <c r="P54" s="76">
        <v>0</v>
      </c>
      <c r="Q54" s="76">
        <v>0</v>
      </c>
      <c r="R54" s="76">
        <f>IF(RANK($O54,$O54:$Q54,0)=1,$O54,IF(RANK($P54,$O54:$Q54,0)=1,$P54,$Q54))</f>
        <v>5</v>
      </c>
      <c r="S54" s="76">
        <f>IF(RANK($O54,$O54:$Q54,0)=2,$O54,IF(RANK($P54,$O54:$Q54,0)=2,$P54,$Q54))</f>
        <v>0</v>
      </c>
      <c r="T54" s="76">
        <f>IF(RANK($O54,$O54:$Q54,0)=3,$O54,IF(RANK($P54,$O54:$Q54,0)=3,$P54,$Q54))</f>
        <v>0</v>
      </c>
      <c r="U54" s="76">
        <f>((($R54)*10000)+$S54)*10000+$T54+$N54/1000</f>
        <v>500000000.014</v>
      </c>
    </row>
    <row r="55" spans="1:2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</row>
    <row r="56" spans="1:2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</row>
    <row r="57" spans="1:2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</row>
    <row r="58" spans="1:23" ht="18">
      <c r="B58" s="66" t="s">
        <v>10</v>
      </c>
      <c r="C58" s="66" t="s">
        <v>124</v>
      </c>
      <c r="E58" s="66"/>
      <c r="G58" s="68"/>
      <c r="N58" s="70" t="s">
        <v>15</v>
      </c>
      <c r="O58" s="71"/>
      <c r="P58" s="71"/>
      <c r="Q58" s="72"/>
      <c r="R58" s="72"/>
      <c r="S58" s="72"/>
      <c r="T58" s="72"/>
      <c r="U58" s="73"/>
      <c r="V58" s="73"/>
      <c r="W58" s="73"/>
    </row>
    <row r="59" spans="1:23" ht="15.75" customHeight="1">
      <c r="B59" s="66"/>
      <c r="D59" s="66"/>
      <c r="E59" s="74"/>
      <c r="N59" s="5"/>
      <c r="R59" s="76"/>
      <c r="S59" s="76"/>
      <c r="T59" s="76"/>
    </row>
    <row r="60" spans="1:23" ht="15.75" thickBot="1">
      <c r="A60" s="40" t="s">
        <v>50</v>
      </c>
      <c r="B60" s="10" t="s">
        <v>9</v>
      </c>
      <c r="C60" s="10" t="s">
        <v>62</v>
      </c>
      <c r="D60" s="10" t="s">
        <v>6</v>
      </c>
      <c r="E60" s="10" t="s">
        <v>7</v>
      </c>
      <c r="F60" s="10" t="s">
        <v>49</v>
      </c>
      <c r="G60" s="43" t="s">
        <v>12</v>
      </c>
      <c r="H60" s="79" t="s">
        <v>54</v>
      </c>
      <c r="I60" s="79" t="s">
        <v>51</v>
      </c>
      <c r="J60" s="79" t="s">
        <v>52</v>
      </c>
      <c r="K60" s="79" t="s">
        <v>53</v>
      </c>
      <c r="L60" s="79" t="s">
        <v>24</v>
      </c>
      <c r="M60" s="80" t="s">
        <v>23</v>
      </c>
      <c r="N60" s="81" t="s">
        <v>62</v>
      </c>
      <c r="O60" s="82" t="s">
        <v>16</v>
      </c>
      <c r="P60" s="82" t="s">
        <v>17</v>
      </c>
      <c r="Q60" s="82" t="s">
        <v>18</v>
      </c>
      <c r="R60" s="83" t="s">
        <v>19</v>
      </c>
      <c r="S60" s="83" t="s">
        <v>20</v>
      </c>
      <c r="T60" s="83" t="s">
        <v>21</v>
      </c>
      <c r="U60" s="80" t="s">
        <v>22</v>
      </c>
    </row>
    <row r="61" spans="1:23" ht="15">
      <c r="B61" s="77"/>
      <c r="C61" s="77"/>
      <c r="D61" s="77"/>
      <c r="E61" s="77"/>
      <c r="F61" s="77"/>
      <c r="G61" s="78"/>
      <c r="H61" s="69"/>
      <c r="I61" s="69"/>
      <c r="N61" s="5"/>
      <c r="R61" s="76"/>
      <c r="S61" s="76"/>
      <c r="T61" s="76"/>
      <c r="U61" s="76"/>
    </row>
    <row r="62" spans="1:23">
      <c r="A62" s="38" t="str">
        <f>IF(AND(N63=""),1,"")</f>
        <v/>
      </c>
      <c r="B62" s="84">
        <f>IF(B61="",1,B61+1)</f>
        <v>1</v>
      </c>
      <c r="C62" s="84">
        <f ca="1">IF(M62="","",VLOOKUP($B62,INDIRECT(L62),2,FALSE))</f>
        <v>18</v>
      </c>
      <c r="D62" s="67" t="str">
        <f ca="1">IF($C62="","",IF(ISERROR(VLOOKUP(C62,Athletes,2,FALSE)),"Unknown Athlete",PROPER(VLOOKUP(C62,Athletes,2,FALSE))))</f>
        <v>Jago Sheppard</v>
      </c>
      <c r="E62" s="67" t="str">
        <f ca="1">IF($C62="","",IF(VLOOKUP(C62,Athletes,3,FALSE)="","",VLOOKUP(C62,Athletes,3,FALSE)))</f>
        <v>CAC</v>
      </c>
      <c r="F62" s="67" t="str">
        <f ca="1">IF($C62="","",IF(ISERROR(VLOOKUP(C62,Athletes,7,FALSE)),"",VLOOKUP(C62,Athletes,7,FALSE)))</f>
        <v>U11B</v>
      </c>
      <c r="G62" s="85">
        <f ca="1">IF(M62="","",VLOOKUP($B62,INDIRECT(L62),6,FALSE))</f>
        <v>19</v>
      </c>
      <c r="H62" s="69" t="str">
        <f ca="1">"U" &amp; ROW(H62)+1-$B62 &amp; ":U" &amp; ROW(H62)-$B62+VLOOKUP(1,INDIRECT("A" &amp; ROW(H62)+1-$B62 &amp; ":B999"),2,0)</f>
        <v>U62:U66</v>
      </c>
      <c r="I62" s="69" t="str">
        <f ca="1">"R" &amp; ROW(I62)+1-$B62 &amp; ":R" &amp; ROW(I62)-$B62+VLOOKUP(1,INDIRECT("A" &amp; ROW(I62)+1-$B62 &amp; ":B999"),2,0)</f>
        <v>R62:R66</v>
      </c>
      <c r="J62" s="69" t="str">
        <f ca="1">"S" &amp; ROW(J62)+1-$B62 &amp; ":S" &amp; ROW(J62)-$B62+VLOOKUP(1,INDIRECT("A" &amp; ROW(J62)+1-$B62 &amp; ":B999"),2,0)</f>
        <v>S62:S66</v>
      </c>
      <c r="K62" s="69" t="str">
        <f ca="1">"T" &amp; ROW(K62)+1-$B62 &amp; ":T" &amp; ROW(K62)-$B62+VLOOKUP(1,INDIRECT("A" &amp; ROW(K62)+1-$B62 &amp; ":B999"),2,0)</f>
        <v>T62:T66</v>
      </c>
      <c r="L62" s="69" t="str">
        <f ca="1">"M" &amp; ROW(I62)+1-$B62 &amp; ":U" &amp; ROW(I62)-$B62+VLOOKUP(1,INDIRECT("A" &amp; ROW(I62)+1-$B62 &amp; ":B999"),2,0)</f>
        <v>M62:U66</v>
      </c>
      <c r="M62" s="5">
        <f ca="1">IF(N62="","",RANK($U62,INDIRECT(H62),0))</f>
        <v>4</v>
      </c>
      <c r="N62" s="7">
        <v>15</v>
      </c>
      <c r="O62" s="76">
        <v>11</v>
      </c>
      <c r="P62" s="76">
        <v>0</v>
      </c>
      <c r="Q62" s="76">
        <v>0</v>
      </c>
      <c r="R62" s="76">
        <f>IF(RANK($O62,$O62:$Q62,0)=1,$O62,IF(RANK($P62,$O62:$Q62,0)=1,$P62,$Q62))</f>
        <v>11</v>
      </c>
      <c r="S62" s="76">
        <f>IF(RANK($O62,$O62:$Q62,0)=2,$O62,IF(RANK($P62,$O62:$Q62,0)=2,$P62,$Q62))</f>
        <v>0</v>
      </c>
      <c r="T62" s="76">
        <f>IF(RANK($O62,$O62:$Q62,0)=3,$O62,IF(RANK($P62,$O62:$Q62,0)=3,$P62,$Q62))</f>
        <v>0</v>
      </c>
      <c r="U62" s="76">
        <f>((($R62)*10000)+$S62)*10000+$T62+$N62/1000</f>
        <v>1100000000.0150001</v>
      </c>
    </row>
    <row r="63" spans="1:23">
      <c r="A63" s="38" t="str">
        <f>IF(AND(N64=""),1,"")</f>
        <v/>
      </c>
      <c r="B63" s="84">
        <f>IF(B62="",1,B62+1)</f>
        <v>2</v>
      </c>
      <c r="C63" s="84">
        <f ca="1">IF(M63="","",VLOOKUP($B63,INDIRECT(L63),2,FALSE))</f>
        <v>19</v>
      </c>
      <c r="D63" s="67" t="str">
        <f ca="1">IF($C63="","",IF(ISERROR(VLOOKUP(C63,Athletes,2,FALSE)),"Unknown Athlete",PROPER(VLOOKUP(C63,Athletes,2,FALSE))))</f>
        <v>Isaac Murray</v>
      </c>
      <c r="E63" s="67" t="str">
        <f ca="1">IF($C63="","",IF(VLOOKUP(C63,Athletes,3,FALSE)="","",VLOOKUP(C63,Athletes,3,FALSE)))</f>
        <v>CAC</v>
      </c>
      <c r="F63" s="67" t="str">
        <f ca="1">IF($C63="","",IF(ISERROR(VLOOKUP(C63,Athletes,7,FALSE)),"",VLOOKUP(C63,Athletes,7,FALSE)))</f>
        <v>U11B</v>
      </c>
      <c r="G63" s="85">
        <f ca="1">IF(M63="","",VLOOKUP($B63,INDIRECT(L63),6,FALSE))</f>
        <v>16</v>
      </c>
      <c r="H63" s="69" t="str">
        <f ca="1">"U" &amp; ROW(H63)+1-$B63 &amp; ":U" &amp; ROW(H63)-$B63+VLOOKUP(1,INDIRECT("A" &amp; ROW(H63)+1-$B63 &amp; ":B999"),2,0)</f>
        <v>U62:U66</v>
      </c>
      <c r="I63" s="69" t="str">
        <f ca="1">"R" &amp; ROW(I63)+1-$B63 &amp; ":R" &amp; ROW(I63)-$B63+VLOOKUP(1,INDIRECT("A" &amp; ROW(I63)+1-$B63 &amp; ":B999"),2,0)</f>
        <v>R62:R66</v>
      </c>
      <c r="J63" s="69" t="str">
        <f ca="1">"S" &amp; ROW(J63)+1-$B63 &amp; ":S" &amp; ROW(J63)-$B63+VLOOKUP(1,INDIRECT("A" &amp; ROW(J63)+1-$B63 &amp; ":B999"),2,0)</f>
        <v>S62:S66</v>
      </c>
      <c r="K63" s="69" t="str">
        <f ca="1">"T" &amp; ROW(K63)+1-$B63 &amp; ":T" &amp; ROW(K63)-$B63+VLOOKUP(1,INDIRECT("A" &amp; ROW(K63)+1-$B63 &amp; ":B999"),2,0)</f>
        <v>T62:T66</v>
      </c>
      <c r="L63" s="69" t="str">
        <f ca="1">"M" &amp; ROW(I63)+1-$B63 &amp; ":U" &amp; ROW(I63)-$B63+VLOOKUP(1,INDIRECT("A" &amp; ROW(I63)+1-$B63 &amp; ":B999"),2,0)</f>
        <v>M62:U66</v>
      </c>
      <c r="M63" s="5">
        <f ca="1">IF(N63="","",RANK($U63,INDIRECT(H63),0))</f>
        <v>1</v>
      </c>
      <c r="N63" s="7">
        <v>18</v>
      </c>
      <c r="O63" s="76">
        <v>19</v>
      </c>
      <c r="P63" s="76">
        <v>0</v>
      </c>
      <c r="Q63" s="76">
        <v>0</v>
      </c>
      <c r="R63" s="76">
        <f>IF(RANK($O63,$O63:$Q63,0)=1,$O63,IF(RANK($P63,$O63:$Q63,0)=1,$P63,$Q63))</f>
        <v>19</v>
      </c>
      <c r="S63" s="76">
        <f>IF(RANK($O63,$O63:$Q63,0)=2,$O63,IF(RANK($P63,$O63:$Q63,0)=2,$P63,$Q63))</f>
        <v>0</v>
      </c>
      <c r="T63" s="76">
        <f>IF(RANK($O63,$O63:$Q63,0)=3,$O63,IF(RANK($P63,$O63:$Q63,0)=3,$P63,$Q63))</f>
        <v>0</v>
      </c>
      <c r="U63" s="76">
        <f>((($R63)*10000)+$S63)*10000+$T63+$N63/1000</f>
        <v>1900000000.0179999</v>
      </c>
    </row>
    <row r="64" spans="1:23">
      <c r="A64" s="38" t="str">
        <f>IF(AND(N65=""),1,"")</f>
        <v/>
      </c>
      <c r="B64" s="84">
        <f>IF(B63="",1,B63+1)</f>
        <v>3</v>
      </c>
      <c r="C64" s="84">
        <f ca="1">IF(M64="","",VLOOKUP($B64,INDIRECT(L64),2,FALSE))</f>
        <v>17</v>
      </c>
      <c r="D64" s="67" t="str">
        <f ca="1">IF($C64="","",IF(ISERROR(VLOOKUP(C64,Athletes,2,FALSE)),"Unknown Athlete",PROPER(VLOOKUP(C64,Athletes,2,FALSE))))</f>
        <v>Ben Bradley</v>
      </c>
      <c r="E64" s="67" t="str">
        <f ca="1">IF($C64="","",IF(VLOOKUP(C64,Athletes,3,FALSE)="","",VLOOKUP(C64,Athletes,3,FALSE)))</f>
        <v>CAC</v>
      </c>
      <c r="F64" s="67" t="str">
        <f ca="1">IF($C64="","",IF(ISERROR(VLOOKUP(C64,Athletes,7,FALSE)),"",VLOOKUP(C64,Athletes,7,FALSE)))</f>
        <v>U11B</v>
      </c>
      <c r="G64" s="85">
        <f ca="1">IF(M64="","",VLOOKUP($B64,INDIRECT(L64),6,FALSE))</f>
        <v>16</v>
      </c>
      <c r="H64" s="69" t="str">
        <f ca="1">"U" &amp; ROW(H64)+1-$B64 &amp; ":U" &amp; ROW(H64)-$B64+VLOOKUP(1,INDIRECT("A" &amp; ROW(H64)+1-$B64 &amp; ":B999"),2,0)</f>
        <v>U62:U66</v>
      </c>
      <c r="I64" s="69" t="str">
        <f ca="1">"R" &amp; ROW(I64)+1-$B64 &amp; ":R" &amp; ROW(I64)-$B64+VLOOKUP(1,INDIRECT("A" &amp; ROW(I64)+1-$B64 &amp; ":B999"),2,0)</f>
        <v>R62:R66</v>
      </c>
      <c r="J64" s="69" t="str">
        <f ca="1">"S" &amp; ROW(J64)+1-$B64 &amp; ":S" &amp; ROW(J64)-$B64+VLOOKUP(1,INDIRECT("A" &amp; ROW(J64)+1-$B64 &amp; ":B999"),2,0)</f>
        <v>S62:S66</v>
      </c>
      <c r="K64" s="69" t="str">
        <f ca="1">"T" &amp; ROW(K64)+1-$B64 &amp; ":T" &amp; ROW(K64)-$B64+VLOOKUP(1,INDIRECT("A" &amp; ROW(K64)+1-$B64 &amp; ":B999"),2,0)</f>
        <v>T62:T66</v>
      </c>
      <c r="L64" s="69" t="str">
        <f ca="1">"M" &amp; ROW(I64)+1-$B64 &amp; ":U" &amp; ROW(I64)-$B64+VLOOKUP(1,INDIRECT("A" &amp; ROW(I64)+1-$B64 &amp; ":B999"),2,0)</f>
        <v>M62:U66</v>
      </c>
      <c r="M64" s="5">
        <f ca="1">IF(N64="","",RANK($U64,INDIRECT(H64),0))</f>
        <v>2</v>
      </c>
      <c r="N64" s="7">
        <v>19</v>
      </c>
      <c r="O64" s="76">
        <v>16</v>
      </c>
      <c r="P64" s="76">
        <v>0</v>
      </c>
      <c r="Q64" s="76">
        <v>0</v>
      </c>
      <c r="R64" s="76">
        <f>IF(RANK($O64,$O64:$Q64,0)=1,$O64,IF(RANK($P64,$O64:$Q64,0)=1,$P64,$Q64))</f>
        <v>16</v>
      </c>
      <c r="S64" s="76">
        <f>IF(RANK($O64,$O64:$Q64,0)=2,$O64,IF(RANK($P64,$O64:$Q64,0)=2,$P64,$Q64))</f>
        <v>0</v>
      </c>
      <c r="T64" s="76">
        <f>IF(RANK($O64,$O64:$Q64,0)=3,$O64,IF(RANK($P64,$O64:$Q64,0)=3,$P64,$Q64))</f>
        <v>0</v>
      </c>
      <c r="U64" s="76">
        <f>((($R64)*10000)+$S64)*10000+$T64+$N64/1000</f>
        <v>1600000000.0190001</v>
      </c>
    </row>
    <row r="65" spans="1:23">
      <c r="A65" s="38" t="str">
        <f>IF(AND(N66=""),1,"")</f>
        <v/>
      </c>
      <c r="B65" s="84">
        <f>IF(B64="",1,B64+1)</f>
        <v>4</v>
      </c>
      <c r="C65" s="84">
        <f ca="1">IF(M65="","",VLOOKUP($B65,INDIRECT(L65),2,FALSE))</f>
        <v>15</v>
      </c>
      <c r="D65" s="67" t="str">
        <f ca="1">IF($C65="","",IF(ISERROR(VLOOKUP(C65,Athletes,2,FALSE)),"Unknown Athlete",PROPER(VLOOKUP(C65,Athletes,2,FALSE))))</f>
        <v>Rhys Johns</v>
      </c>
      <c r="E65" s="67" t="str">
        <f ca="1">IF($C65="","",IF(VLOOKUP(C65,Athletes,3,FALSE)="","",VLOOKUP(C65,Athletes,3,FALSE)))</f>
        <v>CAC</v>
      </c>
      <c r="F65" s="67" t="str">
        <f ca="1">IF($C65="","",IF(ISERROR(VLOOKUP(C65,Athletes,7,FALSE)),"",VLOOKUP(C65,Athletes,7,FALSE)))</f>
        <v>U11B</v>
      </c>
      <c r="G65" s="85">
        <f ca="1">IF(M65="","",VLOOKUP($B65,INDIRECT(L65),6,FALSE))</f>
        <v>11</v>
      </c>
      <c r="H65" s="69" t="str">
        <f ca="1">"U" &amp; ROW(H65)+1-$B65 &amp; ":U" &amp; ROW(H65)-$B65+VLOOKUP(1,INDIRECT("A" &amp; ROW(H65)+1-$B65 &amp; ":B999"),2,0)</f>
        <v>U62:U66</v>
      </c>
      <c r="I65" s="69" t="str">
        <f ca="1">"R" &amp; ROW(I65)+1-$B65 &amp; ":R" &amp; ROW(I65)-$B65+VLOOKUP(1,INDIRECT("A" &amp; ROW(I65)+1-$B65 &amp; ":B999"),2,0)</f>
        <v>R62:R66</v>
      </c>
      <c r="J65" s="69" t="str">
        <f ca="1">"S" &amp; ROW(J65)+1-$B65 &amp; ":S" &amp; ROW(J65)-$B65+VLOOKUP(1,INDIRECT("A" &amp; ROW(J65)+1-$B65 &amp; ":B999"),2,0)</f>
        <v>S62:S66</v>
      </c>
      <c r="K65" s="69" t="str">
        <f ca="1">"T" &amp; ROW(K65)+1-$B65 &amp; ":T" &amp; ROW(K65)-$B65+VLOOKUP(1,INDIRECT("A" &amp; ROW(K65)+1-$B65 &amp; ":B999"),2,0)</f>
        <v>T62:T66</v>
      </c>
      <c r="L65" s="69" t="str">
        <f ca="1">"M" &amp; ROW(I65)+1-$B65 &amp; ":U" &amp; ROW(I65)-$B65+VLOOKUP(1,INDIRECT("A" &amp; ROW(I65)+1-$B65 &amp; ":B999"),2,0)</f>
        <v>M62:U66</v>
      </c>
      <c r="M65" s="5">
        <f ca="1">IF(N65="","",RANK($U65,INDIRECT(H65),0))</f>
        <v>3</v>
      </c>
      <c r="N65" s="7">
        <v>17</v>
      </c>
      <c r="O65" s="76">
        <v>16</v>
      </c>
      <c r="P65" s="76">
        <v>0</v>
      </c>
      <c r="Q65" s="76">
        <v>0</v>
      </c>
      <c r="R65" s="76">
        <f>IF(RANK($O65,$O65:$Q65,0)=1,$O65,IF(RANK($P65,$O65:$Q65,0)=1,$P65,$Q65))</f>
        <v>16</v>
      </c>
      <c r="S65" s="76">
        <f>IF(RANK($O65,$O65:$Q65,0)=2,$O65,IF(RANK($P65,$O65:$Q65,0)=2,$P65,$Q65))</f>
        <v>0</v>
      </c>
      <c r="T65" s="76">
        <f>IF(RANK($O65,$O65:$Q65,0)=3,$O65,IF(RANK($P65,$O65:$Q65,0)=3,$P65,$Q65))</f>
        <v>0</v>
      </c>
      <c r="U65" s="76">
        <f>((($R65)*10000)+$S65)*10000+$T65+$N65/1000</f>
        <v>1600000000.017</v>
      </c>
    </row>
    <row r="66" spans="1:23">
      <c r="A66" s="38">
        <f>IF(AND(N67=""),1,"")</f>
        <v>1</v>
      </c>
      <c r="B66" s="84">
        <f>IF(B65="",1,B65+1)</f>
        <v>5</v>
      </c>
      <c r="C66" s="84">
        <f ca="1">IF(M66="","",VLOOKUP($B66,INDIRECT(L66),2,FALSE))</f>
        <v>16</v>
      </c>
      <c r="D66" s="67" t="str">
        <f ca="1">IF($C66="","",IF(ISERROR(VLOOKUP(C66,Athletes,2,FALSE)),"Unknown Athlete",PROPER(VLOOKUP(C66,Athletes,2,FALSE))))</f>
        <v>Kieran Ludkin</v>
      </c>
      <c r="E66" s="67" t="str">
        <f ca="1">IF($C66="","",IF(VLOOKUP(C66,Athletes,3,FALSE)="","",VLOOKUP(C66,Athletes,3,FALSE)))</f>
        <v>CAC</v>
      </c>
      <c r="F66" s="67" t="str">
        <f ca="1">IF($C66="","",IF(ISERROR(VLOOKUP(C66,Athletes,7,FALSE)),"",VLOOKUP(C66,Athletes,7,FALSE)))</f>
        <v>U11B</v>
      </c>
      <c r="G66" s="85">
        <f ca="1">IF(M66="","",VLOOKUP($B66,INDIRECT(L66),6,FALSE))</f>
        <v>9</v>
      </c>
      <c r="H66" s="69" t="str">
        <f ca="1">"U" &amp; ROW(H66)+1-$B66 &amp; ":U" &amp; ROW(H66)-$B66+VLOOKUP(1,INDIRECT("A" &amp; ROW(H66)+1-$B66 &amp; ":B999"),2,0)</f>
        <v>U62:U66</v>
      </c>
      <c r="I66" s="69" t="str">
        <f ca="1">"R" &amp; ROW(I66)+1-$B66 &amp; ":R" &amp; ROW(I66)-$B66+VLOOKUP(1,INDIRECT("A" &amp; ROW(I66)+1-$B66 &amp; ":B999"),2,0)</f>
        <v>R62:R66</v>
      </c>
      <c r="J66" s="69" t="str">
        <f ca="1">"S" &amp; ROW(J66)+1-$B66 &amp; ":S" &amp; ROW(J66)-$B66+VLOOKUP(1,INDIRECT("A" &amp; ROW(J66)+1-$B66 &amp; ":B999"),2,0)</f>
        <v>S62:S66</v>
      </c>
      <c r="K66" s="69" t="str">
        <f ca="1">"T" &amp; ROW(K66)+1-$B66 &amp; ":T" &amp; ROW(K66)-$B66+VLOOKUP(1,INDIRECT("A" &amp; ROW(K66)+1-$B66 &amp; ":B999"),2,0)</f>
        <v>T62:T66</v>
      </c>
      <c r="L66" s="69" t="str">
        <f ca="1">"M" &amp; ROW(I66)+1-$B66 &amp; ":U" &amp; ROW(I66)-$B66+VLOOKUP(1,INDIRECT("A" &amp; ROW(I66)+1-$B66 &amp; ":B999"),2,0)</f>
        <v>M62:U66</v>
      </c>
      <c r="M66" s="5">
        <f ca="1">IF(N66="","",RANK($U66,INDIRECT(H66),0))</f>
        <v>5</v>
      </c>
      <c r="N66" s="7">
        <v>16</v>
      </c>
      <c r="O66" s="76">
        <v>9</v>
      </c>
      <c r="P66" s="76">
        <v>0</v>
      </c>
      <c r="Q66" s="76">
        <v>0</v>
      </c>
      <c r="R66" s="76">
        <f>IF(RANK($O66,$O66:$Q66,0)=1,$O66,IF(RANK($P66,$O66:$Q66,0)=1,$P66,$Q66))</f>
        <v>9</v>
      </c>
      <c r="S66" s="76">
        <f>IF(RANK($O66,$O66:$Q66,0)=2,$O66,IF(RANK($P66,$O66:$Q66,0)=2,$P66,$Q66))</f>
        <v>0</v>
      </c>
      <c r="T66" s="76">
        <f>IF(RANK($O66,$O66:$Q66,0)=3,$O66,IF(RANK($P66,$O66:$Q66,0)=3,$P66,$Q66))</f>
        <v>0</v>
      </c>
      <c r="U66" s="76">
        <f>((($R66)*10000)+$S66)*10000+$T66+$N66/1000</f>
        <v>900000000.01600003</v>
      </c>
    </row>
    <row r="67" spans="1:2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</row>
    <row r="68" spans="1:2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</row>
    <row r="69" spans="1:2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</row>
    <row r="70" spans="1:23" ht="18">
      <c r="B70" s="66" t="s">
        <v>10</v>
      </c>
      <c r="C70" s="66" t="s">
        <v>125</v>
      </c>
      <c r="E70" s="66"/>
      <c r="G70" s="68"/>
      <c r="N70" s="70" t="s">
        <v>15</v>
      </c>
      <c r="O70" s="71"/>
      <c r="P70" s="71"/>
      <c r="Q70" s="72"/>
      <c r="R70" s="72"/>
      <c r="S70" s="72"/>
      <c r="T70" s="72"/>
      <c r="U70" s="73"/>
      <c r="V70" s="73"/>
      <c r="W70" s="73"/>
    </row>
    <row r="71" spans="1:23" ht="15.75" customHeight="1">
      <c r="B71" s="66"/>
      <c r="D71" s="66"/>
      <c r="E71" s="74"/>
      <c r="N71" s="5"/>
      <c r="R71" s="76"/>
      <c r="S71" s="76"/>
      <c r="T71" s="76"/>
    </row>
    <row r="72" spans="1:23" ht="15.75" thickBot="1">
      <c r="A72" s="40" t="s">
        <v>50</v>
      </c>
      <c r="B72" s="10" t="s">
        <v>9</v>
      </c>
      <c r="C72" s="10" t="s">
        <v>62</v>
      </c>
      <c r="D72" s="10" t="s">
        <v>6</v>
      </c>
      <c r="E72" s="10" t="s">
        <v>7</v>
      </c>
      <c r="F72" s="10" t="s">
        <v>49</v>
      </c>
      <c r="G72" s="43" t="s">
        <v>12</v>
      </c>
      <c r="H72" s="79" t="s">
        <v>54</v>
      </c>
      <c r="I72" s="79" t="s">
        <v>51</v>
      </c>
      <c r="J72" s="79" t="s">
        <v>52</v>
      </c>
      <c r="K72" s="79" t="s">
        <v>53</v>
      </c>
      <c r="L72" s="79" t="s">
        <v>24</v>
      </c>
      <c r="M72" s="80" t="s">
        <v>23</v>
      </c>
      <c r="N72" s="81" t="s">
        <v>62</v>
      </c>
      <c r="O72" s="82" t="s">
        <v>16</v>
      </c>
      <c r="P72" s="82" t="s">
        <v>17</v>
      </c>
      <c r="Q72" s="82" t="s">
        <v>18</v>
      </c>
      <c r="R72" s="83" t="s">
        <v>19</v>
      </c>
      <c r="S72" s="83" t="s">
        <v>20</v>
      </c>
      <c r="T72" s="83" t="s">
        <v>21</v>
      </c>
      <c r="U72" s="80" t="s">
        <v>22</v>
      </c>
    </row>
    <row r="73" spans="1:23" ht="15">
      <c r="B73" s="77"/>
      <c r="C73" s="77"/>
      <c r="D73" s="77"/>
      <c r="E73" s="77"/>
      <c r="F73" s="77"/>
      <c r="G73" s="78"/>
      <c r="H73" s="69"/>
      <c r="I73" s="69"/>
      <c r="N73" s="5"/>
      <c r="R73" s="76"/>
      <c r="S73" s="76"/>
      <c r="T73" s="76"/>
      <c r="U73" s="76"/>
    </row>
    <row r="74" spans="1:23">
      <c r="A74" s="38" t="str">
        <f>IF(AND(N75=""),1,"")</f>
        <v/>
      </c>
      <c r="B74" s="84">
        <f>IF(B73="",1,B73+1)</f>
        <v>1</v>
      </c>
      <c r="C74" s="84">
        <f ca="1">IF(M74="","",VLOOKUP($B74,INDIRECT(L74),2,FALSE))</f>
        <v>21</v>
      </c>
      <c r="D74" s="67" t="str">
        <f ca="1">IF($C74="","",IF(ISERROR(VLOOKUP(C74,Athletes,2,FALSE)),"Unknown Athlete",PROPER(VLOOKUP(C74,Athletes,2,FALSE))))</f>
        <v>Isabel Jones</v>
      </c>
      <c r="E74" s="67" t="str">
        <f ca="1">IF($C74="","",IF(VLOOKUP(C74,Athletes,3,FALSE)="","",VLOOKUP(C74,Athletes,3,FALSE)))</f>
        <v>N&amp;P</v>
      </c>
      <c r="F74" s="67" t="str">
        <f ca="1">IF($C74="","",IF(ISERROR(VLOOKUP(C74,Athletes,7,FALSE)),"",VLOOKUP(C74,Athletes,7,FALSE)))</f>
        <v>U11G</v>
      </c>
      <c r="G74" s="85">
        <f ca="1">IF(M74="","",VLOOKUP($B74,INDIRECT(L74),6,FALSE))</f>
        <v>14</v>
      </c>
      <c r="H74" s="69" t="str">
        <f ca="1">"U" &amp; ROW(H74)+1-$B74 &amp; ":U" &amp; ROW(H74)-$B74+VLOOKUP(1,INDIRECT("A" &amp; ROW(H74)+1-$B74 &amp; ":B999"),2,0)</f>
        <v>U74:U78</v>
      </c>
      <c r="I74" s="69" t="str">
        <f ca="1">"R" &amp; ROW(I74)+1-$B74 &amp; ":R" &amp; ROW(I74)-$B74+VLOOKUP(1,INDIRECT("A" &amp; ROW(I74)+1-$B74 &amp; ":B999"),2,0)</f>
        <v>R74:R78</v>
      </c>
      <c r="J74" s="69" t="str">
        <f ca="1">"S" &amp; ROW(J74)+1-$B74 &amp; ":S" &amp; ROW(J74)-$B74+VLOOKUP(1,INDIRECT("A" &amp; ROW(J74)+1-$B74 &amp; ":B999"),2,0)</f>
        <v>S74:S78</v>
      </c>
      <c r="K74" s="69" t="str">
        <f ca="1">"T" &amp; ROW(K74)+1-$B74 &amp; ":T" &amp; ROW(K74)-$B74+VLOOKUP(1,INDIRECT("A" &amp; ROW(K74)+1-$B74 &amp; ":B999"),2,0)</f>
        <v>T74:T78</v>
      </c>
      <c r="L74" s="69" t="str">
        <f ca="1">"M" &amp; ROW(I74)+1-$B74 &amp; ":U" &amp; ROW(I74)-$B74+VLOOKUP(1,INDIRECT("A" &amp; ROW(I74)+1-$B74 &amp; ":B999"),2,0)</f>
        <v>M74:U78</v>
      </c>
      <c r="M74" s="5">
        <f ca="1">IF(N74="","",RANK($U74,INDIRECT(H74),0))</f>
        <v>1</v>
      </c>
      <c r="N74" s="7">
        <v>21</v>
      </c>
      <c r="O74" s="76">
        <v>14</v>
      </c>
      <c r="P74" s="76">
        <v>0</v>
      </c>
      <c r="Q74" s="76">
        <v>0</v>
      </c>
      <c r="R74" s="76">
        <f>IF(RANK($O74,$O74:$Q74,0)=1,$O74,IF(RANK($P74,$O74:$Q74,0)=1,$P74,$Q74))</f>
        <v>14</v>
      </c>
      <c r="S74" s="76">
        <f>IF(RANK($O74,$O74:$Q74,0)=2,$O74,IF(RANK($P74,$O74:$Q74,0)=2,$P74,$Q74))</f>
        <v>0</v>
      </c>
      <c r="T74" s="76">
        <f>IF(RANK($O74,$O74:$Q74,0)=3,$O74,IF(RANK($P74,$O74:$Q74,0)=3,$P74,$Q74))</f>
        <v>0</v>
      </c>
      <c r="U74" s="76">
        <f>((($R74)*10000)+$S74)*10000+$T74+$N74/1000</f>
        <v>1400000000.0209999</v>
      </c>
    </row>
    <row r="75" spans="1:23">
      <c r="A75" s="38" t="str">
        <f>IF(AND(N76=""),1,"")</f>
        <v/>
      </c>
      <c r="B75" s="84">
        <f>IF(B74="",1,B74+1)</f>
        <v>2</v>
      </c>
      <c r="C75" s="84">
        <f ca="1">IF(M75="","",VLOOKUP($B75,INDIRECT(L75),2,FALSE))</f>
        <v>24</v>
      </c>
      <c r="D75" s="67" t="str">
        <f ca="1">IF($C75="","",IF(ISERROR(VLOOKUP(C75,Athletes,2,FALSE)),"Unknown Athlete",PROPER(VLOOKUP(C75,Athletes,2,FALSE))))</f>
        <v>Catherine Groves</v>
      </c>
      <c r="E75" s="67" t="str">
        <f ca="1">IF($C75="","",IF(VLOOKUP(C75,Athletes,3,FALSE)="","",VLOOKUP(C75,Athletes,3,FALSE)))</f>
        <v>CAC</v>
      </c>
      <c r="F75" s="67" t="str">
        <f ca="1">IF($C75="","",IF(ISERROR(VLOOKUP(C75,Athletes,7,FALSE)),"",VLOOKUP(C75,Athletes,7,FALSE)))</f>
        <v>U11G</v>
      </c>
      <c r="G75" s="85">
        <f ca="1">IF(M75="","",VLOOKUP($B75,INDIRECT(L75),6,FALSE))</f>
        <v>9</v>
      </c>
      <c r="H75" s="69" t="str">
        <f ca="1">"U" &amp; ROW(H75)+1-$B75 &amp; ":U" &amp; ROW(H75)-$B75+VLOOKUP(1,INDIRECT("A" &amp; ROW(H75)+1-$B75 &amp; ":B999"),2,0)</f>
        <v>U74:U78</v>
      </c>
      <c r="I75" s="69" t="str">
        <f ca="1">"R" &amp; ROW(I75)+1-$B75 &amp; ":R" &amp; ROW(I75)-$B75+VLOOKUP(1,INDIRECT("A" &amp; ROW(I75)+1-$B75 &amp; ":B999"),2,0)</f>
        <v>R74:R78</v>
      </c>
      <c r="J75" s="69" t="str">
        <f ca="1">"S" &amp; ROW(J75)+1-$B75 &amp; ":S" &amp; ROW(J75)-$B75+VLOOKUP(1,INDIRECT("A" &amp; ROW(J75)+1-$B75 &amp; ":B999"),2,0)</f>
        <v>S74:S78</v>
      </c>
      <c r="K75" s="69" t="str">
        <f ca="1">"T" &amp; ROW(K75)+1-$B75 &amp; ":T" &amp; ROW(K75)-$B75+VLOOKUP(1,INDIRECT("A" &amp; ROW(K75)+1-$B75 &amp; ":B999"),2,0)</f>
        <v>T74:T78</v>
      </c>
      <c r="L75" s="69" t="str">
        <f ca="1">"M" &amp; ROW(I75)+1-$B75 &amp; ":U" &amp; ROW(I75)-$B75+VLOOKUP(1,INDIRECT("A" &amp; ROW(I75)+1-$B75 &amp; ":B999"),2,0)</f>
        <v>M74:U78</v>
      </c>
      <c r="M75" s="5">
        <f ca="1">IF(N75="","",RANK($U75,INDIRECT(H75),0))</f>
        <v>5</v>
      </c>
      <c r="N75" s="7">
        <v>20</v>
      </c>
      <c r="O75" s="76">
        <v>7</v>
      </c>
      <c r="P75" s="76">
        <v>0</v>
      </c>
      <c r="Q75" s="76">
        <v>0</v>
      </c>
      <c r="R75" s="76">
        <f>IF(RANK($O75,$O75:$Q75,0)=1,$O75,IF(RANK($P75,$O75:$Q75,0)=1,$P75,$Q75))</f>
        <v>7</v>
      </c>
      <c r="S75" s="76">
        <f>IF(RANK($O75,$O75:$Q75,0)=2,$O75,IF(RANK($P75,$O75:$Q75,0)=2,$P75,$Q75))</f>
        <v>0</v>
      </c>
      <c r="T75" s="76">
        <f>IF(RANK($O75,$O75:$Q75,0)=3,$O75,IF(RANK($P75,$O75:$Q75,0)=3,$P75,$Q75))</f>
        <v>0</v>
      </c>
      <c r="U75" s="76">
        <f>((($R75)*10000)+$S75)*10000+$T75+$N75/1000</f>
        <v>700000000.01999998</v>
      </c>
    </row>
    <row r="76" spans="1:23">
      <c r="A76" s="38" t="str">
        <f>IF(AND(N77=""),1,"")</f>
        <v/>
      </c>
      <c r="B76" s="84">
        <f>IF(B75="",1,B75+1)</f>
        <v>3</v>
      </c>
      <c r="C76" s="84">
        <f ca="1">IF(M76="","",VLOOKUP($B76,INDIRECT(L76),2,FALSE))</f>
        <v>22</v>
      </c>
      <c r="D76" s="67" t="str">
        <f ca="1">IF($C76="","",IF(ISERROR(VLOOKUP(C76,Athletes,2,FALSE)),"Unknown Athlete",PROPER(VLOOKUP(C76,Athletes,2,FALSE))))</f>
        <v>Rebecca Benney</v>
      </c>
      <c r="E76" s="67" t="str">
        <f ca="1">IF($C76="","",IF(VLOOKUP(C76,Athletes,3,FALSE)="","",VLOOKUP(C76,Athletes,3,FALSE)))</f>
        <v>CAC</v>
      </c>
      <c r="F76" s="67" t="str">
        <f ca="1">IF($C76="","",IF(ISERROR(VLOOKUP(C76,Athletes,7,FALSE)),"",VLOOKUP(C76,Athletes,7,FALSE)))</f>
        <v>U11G</v>
      </c>
      <c r="G76" s="85">
        <f ca="1">IF(M76="","",VLOOKUP($B76,INDIRECT(L76),6,FALSE))</f>
        <v>8</v>
      </c>
      <c r="H76" s="69" t="str">
        <f ca="1">"U" &amp; ROW(H76)+1-$B76 &amp; ":U" &amp; ROW(H76)-$B76+VLOOKUP(1,INDIRECT("A" &amp; ROW(H76)+1-$B76 &amp; ":B999"),2,0)</f>
        <v>U74:U78</v>
      </c>
      <c r="I76" s="69" t="str">
        <f ca="1">"R" &amp; ROW(I76)+1-$B76 &amp; ":R" &amp; ROW(I76)-$B76+VLOOKUP(1,INDIRECT("A" &amp; ROW(I76)+1-$B76 &amp; ":B999"),2,0)</f>
        <v>R74:R78</v>
      </c>
      <c r="J76" s="69" t="str">
        <f ca="1">"S" &amp; ROW(J76)+1-$B76 &amp; ":S" &amp; ROW(J76)-$B76+VLOOKUP(1,INDIRECT("A" &amp; ROW(J76)+1-$B76 &amp; ":B999"),2,0)</f>
        <v>S74:S78</v>
      </c>
      <c r="K76" s="69" t="str">
        <f ca="1">"T" &amp; ROW(K76)+1-$B76 &amp; ":T" &amp; ROW(K76)-$B76+VLOOKUP(1,INDIRECT("A" &amp; ROW(K76)+1-$B76 &amp; ":B999"),2,0)</f>
        <v>T74:T78</v>
      </c>
      <c r="L76" s="69" t="str">
        <f ca="1">"M" &amp; ROW(I76)+1-$B76 &amp; ":U" &amp; ROW(I76)-$B76+VLOOKUP(1,INDIRECT("A" &amp; ROW(I76)+1-$B76 &amp; ":B999"),2,0)</f>
        <v>M74:U78</v>
      </c>
      <c r="M76" s="5">
        <f ca="1">IF(N76="","",RANK($U76,INDIRECT(H76),0))</f>
        <v>4</v>
      </c>
      <c r="N76" s="7">
        <v>23</v>
      </c>
      <c r="O76" s="76">
        <v>7</v>
      </c>
      <c r="P76" s="76">
        <v>0</v>
      </c>
      <c r="Q76" s="76">
        <v>0</v>
      </c>
      <c r="R76" s="76">
        <f>IF(RANK($O76,$O76:$Q76,0)=1,$O76,IF(RANK($P76,$O76:$Q76,0)=1,$P76,$Q76))</f>
        <v>7</v>
      </c>
      <c r="S76" s="76">
        <f>IF(RANK($O76,$O76:$Q76,0)=2,$O76,IF(RANK($P76,$O76:$Q76,0)=2,$P76,$Q76))</f>
        <v>0</v>
      </c>
      <c r="T76" s="76">
        <f>IF(RANK($O76,$O76:$Q76,0)=3,$O76,IF(RANK($P76,$O76:$Q76,0)=3,$P76,$Q76))</f>
        <v>0</v>
      </c>
      <c r="U76" s="76">
        <f>((($R76)*10000)+$S76)*10000+$T76+$N76/1000</f>
        <v>700000000.023</v>
      </c>
    </row>
    <row r="77" spans="1:23">
      <c r="A77" s="38" t="str">
        <f>IF(AND(N78=""),1,"")</f>
        <v/>
      </c>
      <c r="B77" s="84">
        <f>IF(B76="",1,B76+1)</f>
        <v>4</v>
      </c>
      <c r="C77" s="84">
        <f ca="1">IF(M77="","",VLOOKUP($B77,INDIRECT(L77),2,FALSE))</f>
        <v>23</v>
      </c>
      <c r="D77" s="67" t="str">
        <f ca="1">IF($C77="","",IF(ISERROR(VLOOKUP(C77,Athletes,2,FALSE)),"Unknown Athlete",PROPER(VLOOKUP(C77,Athletes,2,FALSE))))</f>
        <v>Zoe Lawrence</v>
      </c>
      <c r="E77" s="67" t="str">
        <f ca="1">IF($C77="","",IF(VLOOKUP(C77,Athletes,3,FALSE)="","",VLOOKUP(C77,Athletes,3,FALSE)))</f>
        <v>CAC</v>
      </c>
      <c r="F77" s="67" t="str">
        <f ca="1">IF($C77="","",IF(ISERROR(VLOOKUP(C77,Athletes,7,FALSE)),"",VLOOKUP(C77,Athletes,7,FALSE)))</f>
        <v>U11G</v>
      </c>
      <c r="G77" s="85">
        <f ca="1">IF(M77="","",VLOOKUP($B77,INDIRECT(L77),6,FALSE))</f>
        <v>7</v>
      </c>
      <c r="H77" s="69" t="str">
        <f ca="1">"U" &amp; ROW(H77)+1-$B77 &amp; ":U" &amp; ROW(H77)-$B77+VLOOKUP(1,INDIRECT("A" &amp; ROW(H77)+1-$B77 &amp; ":B999"),2,0)</f>
        <v>U74:U78</v>
      </c>
      <c r="I77" s="69" t="str">
        <f ca="1">"R" &amp; ROW(I77)+1-$B77 &amp; ":R" &amp; ROW(I77)-$B77+VLOOKUP(1,INDIRECT("A" &amp; ROW(I77)+1-$B77 &amp; ":B999"),2,0)</f>
        <v>R74:R78</v>
      </c>
      <c r="J77" s="69" t="str">
        <f ca="1">"S" &amp; ROW(J77)+1-$B77 &amp; ":S" &amp; ROW(J77)-$B77+VLOOKUP(1,INDIRECT("A" &amp; ROW(J77)+1-$B77 &amp; ":B999"),2,0)</f>
        <v>S74:S78</v>
      </c>
      <c r="K77" s="69" t="str">
        <f ca="1">"T" &amp; ROW(K77)+1-$B77 &amp; ":T" &amp; ROW(K77)-$B77+VLOOKUP(1,INDIRECT("A" &amp; ROW(K77)+1-$B77 &amp; ":B999"),2,0)</f>
        <v>T74:T78</v>
      </c>
      <c r="L77" s="69" t="str">
        <f ca="1">"M" &amp; ROW(I77)+1-$B77 &amp; ":U" &amp; ROW(I77)-$B77+VLOOKUP(1,INDIRECT("A" &amp; ROW(I77)+1-$B77 &amp; ":B999"),2,0)</f>
        <v>M74:U78</v>
      </c>
      <c r="M77" s="5">
        <f ca="1">IF(N77="","",RANK($U77,INDIRECT(H77),0))</f>
        <v>2</v>
      </c>
      <c r="N77" s="7">
        <v>24</v>
      </c>
      <c r="O77" s="76">
        <v>9</v>
      </c>
      <c r="P77" s="76">
        <v>0</v>
      </c>
      <c r="Q77" s="76">
        <v>0</v>
      </c>
      <c r="R77" s="76">
        <f>IF(RANK($O77,$O77:$Q77,0)=1,$O77,IF(RANK($P77,$O77:$Q77,0)=1,$P77,$Q77))</f>
        <v>9</v>
      </c>
      <c r="S77" s="76">
        <f>IF(RANK($O77,$O77:$Q77,0)=2,$O77,IF(RANK($P77,$O77:$Q77,0)=2,$P77,$Q77))</f>
        <v>0</v>
      </c>
      <c r="T77" s="76">
        <f>IF(RANK($O77,$O77:$Q77,0)=3,$O77,IF(RANK($P77,$O77:$Q77,0)=3,$P77,$Q77))</f>
        <v>0</v>
      </c>
      <c r="U77" s="76">
        <f>((($R77)*10000)+$S77)*10000+$T77+$N77/1000</f>
        <v>900000000.02400005</v>
      </c>
    </row>
    <row r="78" spans="1:23">
      <c r="A78" s="38">
        <f>IF(AND(N79=""),1,"")</f>
        <v>1</v>
      </c>
      <c r="B78" s="84">
        <f>IF(B77="",1,B77+1)</f>
        <v>5</v>
      </c>
      <c r="C78" s="84">
        <f ca="1">IF(M78="","",VLOOKUP($B78,INDIRECT(L78),2,FALSE))</f>
        <v>20</v>
      </c>
      <c r="D78" s="67" t="str">
        <f ca="1">IF($C78="","",IF(ISERROR(VLOOKUP(C78,Athletes,2,FALSE)),"Unknown Athlete",PROPER(VLOOKUP(C78,Athletes,2,FALSE))))</f>
        <v>Lucy Hughes</v>
      </c>
      <c r="E78" s="67" t="str">
        <f ca="1">IF($C78="","",IF(VLOOKUP(C78,Athletes,3,FALSE)="","",VLOOKUP(C78,Athletes,3,FALSE)))</f>
        <v>CAC</v>
      </c>
      <c r="F78" s="67" t="str">
        <f ca="1">IF($C78="","",IF(ISERROR(VLOOKUP(C78,Athletes,7,FALSE)),"",VLOOKUP(C78,Athletes,7,FALSE)))</f>
        <v>U11G</v>
      </c>
      <c r="G78" s="85">
        <f ca="1">IF(M78="","",VLOOKUP($B78,INDIRECT(L78),6,FALSE))</f>
        <v>7</v>
      </c>
      <c r="H78" s="69" t="str">
        <f ca="1">"U" &amp; ROW(H78)+1-$B78 &amp; ":U" &amp; ROW(H78)-$B78+VLOOKUP(1,INDIRECT("A" &amp; ROW(H78)+1-$B78 &amp; ":B999"),2,0)</f>
        <v>U74:U78</v>
      </c>
      <c r="I78" s="69" t="str">
        <f ca="1">"R" &amp; ROW(I78)+1-$B78 &amp; ":R" &amp; ROW(I78)-$B78+VLOOKUP(1,INDIRECT("A" &amp; ROW(I78)+1-$B78 &amp; ":B999"),2,0)</f>
        <v>R74:R78</v>
      </c>
      <c r="J78" s="69" t="str">
        <f ca="1">"S" &amp; ROW(J78)+1-$B78 &amp; ":S" &amp; ROW(J78)-$B78+VLOOKUP(1,INDIRECT("A" &amp; ROW(J78)+1-$B78 &amp; ":B999"),2,0)</f>
        <v>S74:S78</v>
      </c>
      <c r="K78" s="69" t="str">
        <f ca="1">"T" &amp; ROW(K78)+1-$B78 &amp; ":T" &amp; ROW(K78)-$B78+VLOOKUP(1,INDIRECT("A" &amp; ROW(K78)+1-$B78 &amp; ":B999"),2,0)</f>
        <v>T74:T78</v>
      </c>
      <c r="L78" s="69" t="str">
        <f ca="1">"M" &amp; ROW(I78)+1-$B78 &amp; ":U" &amp; ROW(I78)-$B78+VLOOKUP(1,INDIRECT("A" &amp; ROW(I78)+1-$B78 &amp; ":B999"),2,0)</f>
        <v>M74:U78</v>
      </c>
      <c r="M78" s="5">
        <f ca="1">IF(N78="","",RANK($U78,INDIRECT(H78),0))</f>
        <v>3</v>
      </c>
      <c r="N78" s="7">
        <v>22</v>
      </c>
      <c r="O78" s="76">
        <v>8</v>
      </c>
      <c r="P78" s="76">
        <v>0</v>
      </c>
      <c r="Q78" s="76">
        <v>0</v>
      </c>
      <c r="R78" s="76">
        <f>IF(RANK($O78,$O78:$Q78,0)=1,$O78,IF(RANK($P78,$O78:$Q78,0)=1,$P78,$Q78))</f>
        <v>8</v>
      </c>
      <c r="S78" s="76">
        <f>IF(RANK($O78,$O78:$Q78,0)=2,$O78,IF(RANK($P78,$O78:$Q78,0)=2,$P78,$Q78))</f>
        <v>0</v>
      </c>
      <c r="T78" s="76">
        <f>IF(RANK($O78,$O78:$Q78,0)=3,$O78,IF(RANK($P78,$O78:$Q78,0)=3,$P78,$Q78))</f>
        <v>0</v>
      </c>
      <c r="U78" s="76">
        <f>((($R78)*10000)+$S78)*10000+$T78+$N78/1000</f>
        <v>800000000.02199996</v>
      </c>
    </row>
    <row r="79" spans="1:2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</row>
    <row r="80" spans="1:2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</row>
    <row r="81" spans="1:2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</row>
    <row r="82" spans="1:23" ht="18">
      <c r="B82" s="66" t="s">
        <v>10</v>
      </c>
      <c r="C82" s="66" t="s">
        <v>126</v>
      </c>
      <c r="E82" s="66"/>
      <c r="G82" s="68"/>
      <c r="N82" s="70" t="s">
        <v>15</v>
      </c>
      <c r="O82" s="71"/>
      <c r="P82" s="71"/>
      <c r="Q82" s="72"/>
      <c r="R82" s="72"/>
      <c r="S82" s="72"/>
      <c r="T82" s="72"/>
      <c r="U82" s="73"/>
      <c r="V82" s="73"/>
      <c r="W82" s="73"/>
    </row>
    <row r="83" spans="1:23" ht="15.75" customHeight="1">
      <c r="B83" s="66"/>
      <c r="D83" s="66"/>
      <c r="E83" s="74"/>
      <c r="N83" s="5"/>
      <c r="R83" s="76"/>
      <c r="S83" s="76"/>
      <c r="T83" s="76"/>
    </row>
    <row r="84" spans="1:23" ht="15.75" thickBot="1">
      <c r="A84" s="40" t="s">
        <v>50</v>
      </c>
      <c r="B84" s="10" t="s">
        <v>9</v>
      </c>
      <c r="C84" s="10" t="s">
        <v>62</v>
      </c>
      <c r="D84" s="10" t="s">
        <v>6</v>
      </c>
      <c r="E84" s="10" t="s">
        <v>7</v>
      </c>
      <c r="F84" s="10" t="s">
        <v>49</v>
      </c>
      <c r="G84" s="43" t="s">
        <v>12</v>
      </c>
      <c r="H84" s="79" t="s">
        <v>54</v>
      </c>
      <c r="I84" s="79" t="s">
        <v>51</v>
      </c>
      <c r="J84" s="79" t="s">
        <v>52</v>
      </c>
      <c r="K84" s="79" t="s">
        <v>53</v>
      </c>
      <c r="L84" s="79" t="s">
        <v>24</v>
      </c>
      <c r="M84" s="80" t="s">
        <v>23</v>
      </c>
      <c r="N84" s="81" t="s">
        <v>62</v>
      </c>
      <c r="O84" s="82" t="s">
        <v>16</v>
      </c>
      <c r="P84" s="82" t="s">
        <v>17</v>
      </c>
      <c r="Q84" s="82" t="s">
        <v>18</v>
      </c>
      <c r="R84" s="83" t="s">
        <v>19</v>
      </c>
      <c r="S84" s="83" t="s">
        <v>20</v>
      </c>
      <c r="T84" s="83" t="s">
        <v>21</v>
      </c>
      <c r="U84" s="80" t="s">
        <v>22</v>
      </c>
    </row>
    <row r="85" spans="1:23" ht="15">
      <c r="B85" s="77"/>
      <c r="C85" s="77"/>
      <c r="D85" s="77"/>
      <c r="E85" s="77"/>
      <c r="F85" s="77"/>
      <c r="G85" s="78"/>
      <c r="H85" s="69"/>
      <c r="I85" s="69"/>
      <c r="N85" s="5"/>
      <c r="R85" s="76"/>
      <c r="S85" s="76"/>
      <c r="T85" s="76"/>
      <c r="U85" s="76"/>
    </row>
    <row r="86" spans="1:23">
      <c r="A86" s="38" t="str">
        <f>IF(AND(N87=""),1,"")</f>
        <v/>
      </c>
      <c r="B86" s="84">
        <f>IF(B85="",1,B85+1)</f>
        <v>1</v>
      </c>
      <c r="C86" s="84">
        <f ca="1">IF(M86="","",VLOOKUP($B86,INDIRECT(L86),2,FALSE))</f>
        <v>26</v>
      </c>
      <c r="D86" s="67" t="str">
        <f ca="1">IF($C86="","",IF(ISERROR(VLOOKUP(C86,Athletes,2,FALSE)),"Unknown Athlete",PROPER(VLOOKUP(C86,Athletes,2,FALSE))))</f>
        <v xml:space="preserve">Sam Brereton </v>
      </c>
      <c r="E86" s="67" t="str">
        <f ca="1">IF($C86="","",IF(VLOOKUP(C86,Athletes,3,FALSE)="","",VLOOKUP(C86,Athletes,3,FALSE)))</f>
        <v>N&amp;P</v>
      </c>
      <c r="F86" s="67" t="str">
        <f ca="1">IF($C86="","",IF(ISERROR(VLOOKUP(C86,Athletes,7,FALSE)),"",VLOOKUP(C86,Athletes,7,FALSE)))</f>
        <v>U12B</v>
      </c>
      <c r="G86" s="85">
        <f ca="1">IF(M86="","",VLOOKUP($B86,INDIRECT(L86),6,FALSE))</f>
        <v>17</v>
      </c>
      <c r="H86" s="69" t="str">
        <f ca="1">"U" &amp; ROW(H86)+1-$B86 &amp; ":U" &amp; ROW(H86)-$B86+VLOOKUP(1,INDIRECT("A" &amp; ROW(H86)+1-$B86 &amp; ":B999"),2,0)</f>
        <v>U86:U87</v>
      </c>
      <c r="I86" s="69" t="str">
        <f ca="1">"R" &amp; ROW(I86)+1-$B86 &amp; ":R" &amp; ROW(I86)-$B86+VLOOKUP(1,INDIRECT("A" &amp; ROW(I86)+1-$B86 &amp; ":B999"),2,0)</f>
        <v>R86:R87</v>
      </c>
      <c r="J86" s="69" t="str">
        <f ca="1">"S" &amp; ROW(J86)+1-$B86 &amp; ":S" &amp; ROW(J86)-$B86+VLOOKUP(1,INDIRECT("A" &amp; ROW(J86)+1-$B86 &amp; ":B999"),2,0)</f>
        <v>S86:S87</v>
      </c>
      <c r="K86" s="69" t="str">
        <f ca="1">"T" &amp; ROW(K86)+1-$B86 &amp; ":T" &amp; ROW(K86)-$B86+VLOOKUP(1,INDIRECT("A" &amp; ROW(K86)+1-$B86 &amp; ":B999"),2,0)</f>
        <v>T86:T87</v>
      </c>
      <c r="L86" s="69" t="str">
        <f ca="1">"M" &amp; ROW(I86)+1-$B86 &amp; ":U" &amp; ROW(I86)-$B86+VLOOKUP(1,INDIRECT("A" &amp; ROW(I86)+1-$B86 &amp; ":B999"),2,0)</f>
        <v>M86:U87</v>
      </c>
      <c r="M86" s="5">
        <f ca="1">IF(N86="","",RANK($U86,INDIRECT(H86),0))</f>
        <v>1</v>
      </c>
      <c r="N86" s="7">
        <v>26</v>
      </c>
      <c r="O86" s="76">
        <v>17</v>
      </c>
      <c r="P86" s="76">
        <v>0</v>
      </c>
      <c r="Q86" s="76">
        <v>0</v>
      </c>
      <c r="R86" s="76">
        <f>IF(RANK($O86,$O86:$Q86,0)=1,$O86,IF(RANK($P86,$O86:$Q86,0)=1,$P86,$Q86))</f>
        <v>17</v>
      </c>
      <c r="S86" s="76">
        <f>IF(RANK($O86,$O86:$Q86,0)=2,$O86,IF(RANK($P86,$O86:$Q86,0)=2,$P86,$Q86))</f>
        <v>0</v>
      </c>
      <c r="T86" s="76">
        <f>IF(RANK($O86,$O86:$Q86,0)=3,$O86,IF(RANK($P86,$O86:$Q86,0)=3,$P86,$Q86))</f>
        <v>0</v>
      </c>
      <c r="U86" s="76">
        <f>((($R86)*10000)+$S86)*10000+$T86+$N86/1000</f>
        <v>1700000000.026</v>
      </c>
    </row>
    <row r="87" spans="1:23">
      <c r="A87" s="38">
        <f>IF(AND(N88=""),1,"")</f>
        <v>1</v>
      </c>
      <c r="B87" s="84">
        <f>IF(B86="",1,B86+1)</f>
        <v>2</v>
      </c>
      <c r="C87" s="84">
        <f ca="1">IF(M87="","",VLOOKUP($B87,INDIRECT(L87),2,FALSE))</f>
        <v>25</v>
      </c>
      <c r="D87" s="67" t="str">
        <f ca="1">IF($C87="","",IF(ISERROR(VLOOKUP(C87,Athletes,2,FALSE)),"Unknown Athlete",PROPER(VLOOKUP(C87,Athletes,2,FALSE))))</f>
        <v>Leon Smith</v>
      </c>
      <c r="E87" s="67" t="str">
        <f ca="1">IF($C87="","",IF(VLOOKUP(C87,Athletes,3,FALSE)="","",VLOOKUP(C87,Athletes,3,FALSE)))</f>
        <v>CAC</v>
      </c>
      <c r="F87" s="67" t="str">
        <f ca="1">IF($C87="","",IF(ISERROR(VLOOKUP(C87,Athletes,7,FALSE)),"",VLOOKUP(C87,Athletes,7,FALSE)))</f>
        <v>U12B</v>
      </c>
      <c r="G87" s="85">
        <f ca="1">IF(M87="","",VLOOKUP($B87,INDIRECT(L87),6,FALSE))</f>
        <v>16</v>
      </c>
      <c r="H87" s="69" t="str">
        <f ca="1">"U" &amp; ROW(H87)+1-$B87 &amp; ":U" &amp; ROW(H87)-$B87+VLOOKUP(1,INDIRECT("A" &amp; ROW(H87)+1-$B87 &amp; ":B999"),2,0)</f>
        <v>U86:U87</v>
      </c>
      <c r="I87" s="69" t="str">
        <f ca="1">"R" &amp; ROW(I87)+1-$B87 &amp; ":R" &amp; ROW(I87)-$B87+VLOOKUP(1,INDIRECT("A" &amp; ROW(I87)+1-$B87 &amp; ":B999"),2,0)</f>
        <v>R86:R87</v>
      </c>
      <c r="J87" s="69" t="str">
        <f ca="1">"S" &amp; ROW(J87)+1-$B87 &amp; ":S" &amp; ROW(J87)-$B87+VLOOKUP(1,INDIRECT("A" &amp; ROW(J87)+1-$B87 &amp; ":B999"),2,0)</f>
        <v>S86:S87</v>
      </c>
      <c r="K87" s="69" t="str">
        <f ca="1">"T" &amp; ROW(K87)+1-$B87 &amp; ":T" &amp; ROW(K87)-$B87+VLOOKUP(1,INDIRECT("A" &amp; ROW(K87)+1-$B87 &amp; ":B999"),2,0)</f>
        <v>T86:T87</v>
      </c>
      <c r="L87" s="69" t="str">
        <f ca="1">"M" &amp; ROW(I87)+1-$B87 &amp; ":U" &amp; ROW(I87)-$B87+VLOOKUP(1,INDIRECT("A" &amp; ROW(I87)+1-$B87 &amp; ":B999"),2,0)</f>
        <v>M86:U87</v>
      </c>
      <c r="M87" s="5">
        <f ca="1">IF(N87="","",RANK($U87,INDIRECT(H87),0))</f>
        <v>2</v>
      </c>
      <c r="N87" s="7">
        <v>25</v>
      </c>
      <c r="O87" s="76">
        <v>16</v>
      </c>
      <c r="P87" s="76">
        <v>0</v>
      </c>
      <c r="Q87" s="76">
        <v>0</v>
      </c>
      <c r="R87" s="76">
        <f>IF(RANK($O87,$O87:$Q87,0)=1,$O87,IF(RANK($P87,$O87:$Q87,0)=1,$P87,$Q87))</f>
        <v>16</v>
      </c>
      <c r="S87" s="76">
        <f>IF(RANK($O87,$O87:$Q87,0)=2,$O87,IF(RANK($P87,$O87:$Q87,0)=2,$P87,$Q87))</f>
        <v>0</v>
      </c>
      <c r="T87" s="76">
        <f>IF(RANK($O87,$O87:$Q87,0)=3,$O87,IF(RANK($P87,$O87:$Q87,0)=3,$P87,$Q87))</f>
        <v>0</v>
      </c>
      <c r="U87" s="76">
        <f>((($R87)*10000)+$S87)*10000+$T87+$N87/1000</f>
        <v>1600000000.0250001</v>
      </c>
    </row>
    <row r="88" spans="1:23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</row>
    <row r="89" spans="1:23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</row>
    <row r="90" spans="1:23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</row>
    <row r="91" spans="1:23" ht="18">
      <c r="B91" s="66" t="s">
        <v>10</v>
      </c>
      <c r="C91" s="66" t="s">
        <v>127</v>
      </c>
      <c r="E91" s="66"/>
      <c r="G91" s="68"/>
      <c r="N91" s="70" t="s">
        <v>15</v>
      </c>
      <c r="O91" s="71"/>
      <c r="P91" s="71"/>
      <c r="Q91" s="72"/>
      <c r="R91" s="72"/>
      <c r="S91" s="72"/>
      <c r="T91" s="72"/>
      <c r="U91" s="73"/>
      <c r="V91" s="73"/>
      <c r="W91" s="73"/>
    </row>
    <row r="92" spans="1:23" ht="15.75" customHeight="1">
      <c r="B92" s="66"/>
      <c r="D92" s="66"/>
      <c r="E92" s="74"/>
      <c r="N92" s="5"/>
      <c r="R92" s="76"/>
      <c r="S92" s="76"/>
      <c r="T92" s="76"/>
    </row>
    <row r="93" spans="1:23" ht="15.75" thickBot="1">
      <c r="A93" s="40" t="s">
        <v>50</v>
      </c>
      <c r="B93" s="10" t="s">
        <v>9</v>
      </c>
      <c r="C93" s="10" t="s">
        <v>62</v>
      </c>
      <c r="D93" s="10" t="s">
        <v>6</v>
      </c>
      <c r="E93" s="10" t="s">
        <v>7</v>
      </c>
      <c r="F93" s="10" t="s">
        <v>49</v>
      </c>
      <c r="G93" s="43" t="s">
        <v>12</v>
      </c>
      <c r="H93" s="79" t="s">
        <v>54</v>
      </c>
      <c r="I93" s="79" t="s">
        <v>51</v>
      </c>
      <c r="J93" s="79" t="s">
        <v>52</v>
      </c>
      <c r="K93" s="79" t="s">
        <v>53</v>
      </c>
      <c r="L93" s="79" t="s">
        <v>24</v>
      </c>
      <c r="M93" s="80" t="s">
        <v>23</v>
      </c>
      <c r="N93" s="81" t="s">
        <v>62</v>
      </c>
      <c r="O93" s="82" t="s">
        <v>16</v>
      </c>
      <c r="P93" s="82" t="s">
        <v>17</v>
      </c>
      <c r="Q93" s="82" t="s">
        <v>18</v>
      </c>
      <c r="R93" s="83" t="s">
        <v>19</v>
      </c>
      <c r="S93" s="83" t="s">
        <v>20</v>
      </c>
      <c r="T93" s="83" t="s">
        <v>21</v>
      </c>
      <c r="U93" s="80" t="s">
        <v>22</v>
      </c>
    </row>
    <row r="94" spans="1:23" ht="15">
      <c r="B94" s="77"/>
      <c r="C94" s="77"/>
      <c r="D94" s="77"/>
      <c r="E94" s="77"/>
      <c r="F94" s="77"/>
      <c r="G94" s="78"/>
      <c r="H94" s="69"/>
      <c r="I94" s="69"/>
      <c r="N94" s="5"/>
      <c r="R94" s="76"/>
      <c r="S94" s="76"/>
      <c r="T94" s="76"/>
      <c r="U94" s="76"/>
    </row>
    <row r="95" spans="1:23">
      <c r="A95" s="38" t="str">
        <f>IF(AND(N96=""),1,"")</f>
        <v/>
      </c>
      <c r="B95" s="84">
        <f>IF(B94="",1,B94+1)</f>
        <v>1</v>
      </c>
      <c r="C95" s="84">
        <f ca="1">IF(M95="","",VLOOKUP($B95,INDIRECT(L95),2,FALSE))</f>
        <v>29</v>
      </c>
      <c r="D95" s="67" t="str">
        <f ca="1">IF($C95="","",IF(ISERROR(VLOOKUP(C95,Athletes,2,FALSE)),"Unknown Athlete",PROPER(VLOOKUP(C95,Athletes,2,FALSE))))</f>
        <v>Kerenza Riley</v>
      </c>
      <c r="E95" s="67" t="str">
        <f ca="1">IF($C95="","",IF(VLOOKUP(C95,Athletes,3,FALSE)="","",VLOOKUP(C95,Athletes,3,FALSE)))</f>
        <v>CAC</v>
      </c>
      <c r="F95" s="67" t="str">
        <f ca="1">IF($C95="","",IF(ISERROR(VLOOKUP(C95,Athletes,7,FALSE)),"",VLOOKUP(C95,Athletes,7,FALSE)))</f>
        <v>U12G</v>
      </c>
      <c r="G95" s="85">
        <f ca="1">IF(M95="","",VLOOKUP($B95,INDIRECT(L95),6,FALSE))</f>
        <v>12</v>
      </c>
      <c r="H95" s="69" t="str">
        <f ca="1">"U" &amp; ROW(H95)+1-$B95 &amp; ":U" &amp; ROW(H95)-$B95+VLOOKUP(1,INDIRECT("A" &amp; ROW(H95)+1-$B95 &amp; ":B999"),2,0)</f>
        <v>U95:U97</v>
      </c>
      <c r="I95" s="69" t="str">
        <f ca="1">"R" &amp; ROW(I95)+1-$B95 &amp; ":R" &amp; ROW(I95)-$B95+VLOOKUP(1,INDIRECT("A" &amp; ROW(I95)+1-$B95 &amp; ":B999"),2,0)</f>
        <v>R95:R97</v>
      </c>
      <c r="J95" s="69" t="str">
        <f ca="1">"S" &amp; ROW(J95)+1-$B95 &amp; ":S" &amp; ROW(J95)-$B95+VLOOKUP(1,INDIRECT("A" &amp; ROW(J95)+1-$B95 &amp; ":B999"),2,0)</f>
        <v>S95:S97</v>
      </c>
      <c r="K95" s="69" t="str">
        <f ca="1">"T" &amp; ROW(K95)+1-$B95 &amp; ":T" &amp; ROW(K95)-$B95+VLOOKUP(1,INDIRECT("A" &amp; ROW(K95)+1-$B95 &amp; ":B999"),2,0)</f>
        <v>T95:T97</v>
      </c>
      <c r="L95" s="69" t="str">
        <f ca="1">"M" &amp; ROW(I95)+1-$B95 &amp; ":U" &amp; ROW(I95)-$B95+VLOOKUP(1,INDIRECT("A" &amp; ROW(I95)+1-$B95 &amp; ":B999"),2,0)</f>
        <v>M95:U97</v>
      </c>
      <c r="M95" s="5">
        <f ca="1">IF(N95="","",RANK($U95,INDIRECT(H95),0))</f>
        <v>3</v>
      </c>
      <c r="N95" s="7">
        <v>27</v>
      </c>
      <c r="O95" s="76">
        <v>11</v>
      </c>
      <c r="P95" s="76">
        <v>0</v>
      </c>
      <c r="Q95" s="76">
        <v>0</v>
      </c>
      <c r="R95" s="76">
        <f>IF(RANK($O95,$O95:$Q95,0)=1,$O95,IF(RANK($P95,$O95:$Q95,0)=1,$P95,$Q95))</f>
        <v>11</v>
      </c>
      <c r="S95" s="76">
        <f>IF(RANK($O95,$O95:$Q95,0)=2,$O95,IF(RANK($P95,$O95:$Q95,0)=2,$P95,$Q95))</f>
        <v>0</v>
      </c>
      <c r="T95" s="76">
        <f>IF(RANK($O95,$O95:$Q95,0)=3,$O95,IF(RANK($P95,$O95:$Q95,0)=3,$P95,$Q95))</f>
        <v>0</v>
      </c>
      <c r="U95" s="76">
        <f>((($R95)*10000)+$S95)*10000+$T95+$N95/1000</f>
        <v>1100000000.027</v>
      </c>
    </row>
    <row r="96" spans="1:23">
      <c r="A96" s="38" t="str">
        <f>IF(AND(N97=""),1,"")</f>
        <v/>
      </c>
      <c r="B96" s="84">
        <f>IF(B95="",1,B95+1)</f>
        <v>2</v>
      </c>
      <c r="C96" s="84">
        <f ca="1">IF(M96="","",VLOOKUP($B96,INDIRECT(L96),2,FALSE))</f>
        <v>28</v>
      </c>
      <c r="D96" s="67" t="str">
        <f ca="1">IF($C96="","",IF(ISERROR(VLOOKUP(C96,Athletes,2,FALSE)),"Unknown Athlete",PROPER(VLOOKUP(C96,Athletes,2,FALSE))))</f>
        <v>Jess White</v>
      </c>
      <c r="E96" s="67" t="str">
        <f ca="1">IF($C96="","",IF(VLOOKUP(C96,Athletes,3,FALSE)="","",VLOOKUP(C96,Athletes,3,FALSE)))</f>
        <v>CAC</v>
      </c>
      <c r="F96" s="67" t="str">
        <f ca="1">IF($C96="","",IF(ISERROR(VLOOKUP(C96,Athletes,7,FALSE)),"",VLOOKUP(C96,Athletes,7,FALSE)))</f>
        <v>U12G</v>
      </c>
      <c r="G96" s="85">
        <f ca="1">IF(M96="","",VLOOKUP($B96,INDIRECT(L96),6,FALSE))</f>
        <v>11</v>
      </c>
      <c r="H96" s="69" t="str">
        <f ca="1">"U" &amp; ROW(H96)+1-$B96 &amp; ":U" &amp; ROW(H96)-$B96+VLOOKUP(1,INDIRECT("A" &amp; ROW(H96)+1-$B96 &amp; ":B999"),2,0)</f>
        <v>U95:U97</v>
      </c>
      <c r="I96" s="69" t="str">
        <f ca="1">"R" &amp; ROW(I96)+1-$B96 &amp; ":R" &amp; ROW(I96)-$B96+VLOOKUP(1,INDIRECT("A" &amp; ROW(I96)+1-$B96 &amp; ":B999"),2,0)</f>
        <v>R95:R97</v>
      </c>
      <c r="J96" s="69" t="str">
        <f ca="1">"S" &amp; ROW(J96)+1-$B96 &amp; ":S" &amp; ROW(J96)-$B96+VLOOKUP(1,INDIRECT("A" &amp; ROW(J96)+1-$B96 &amp; ":B999"),2,0)</f>
        <v>S95:S97</v>
      </c>
      <c r="K96" s="69" t="str">
        <f ca="1">"T" &amp; ROW(K96)+1-$B96 &amp; ":T" &amp; ROW(K96)-$B96+VLOOKUP(1,INDIRECT("A" &amp; ROW(K96)+1-$B96 &amp; ":B999"),2,0)</f>
        <v>T95:T97</v>
      </c>
      <c r="L96" s="69" t="str">
        <f ca="1">"M" &amp; ROW(I96)+1-$B96 &amp; ":U" &amp; ROW(I96)-$B96+VLOOKUP(1,INDIRECT("A" &amp; ROW(I96)+1-$B96 &amp; ":B999"),2,0)</f>
        <v>M95:U97</v>
      </c>
      <c r="M96" s="5">
        <f ca="1">IF(N96="","",RANK($U96,INDIRECT(H96),0))</f>
        <v>2</v>
      </c>
      <c r="N96" s="7">
        <v>28</v>
      </c>
      <c r="O96" s="76">
        <v>11</v>
      </c>
      <c r="P96" s="76">
        <v>0</v>
      </c>
      <c r="Q96" s="76">
        <v>0</v>
      </c>
      <c r="R96" s="76">
        <f>IF(RANK($O96,$O96:$Q96,0)=1,$O96,IF(RANK($P96,$O96:$Q96,0)=1,$P96,$Q96))</f>
        <v>11</v>
      </c>
      <c r="S96" s="76">
        <f>IF(RANK($O96,$O96:$Q96,0)=2,$O96,IF(RANK($P96,$O96:$Q96,0)=2,$P96,$Q96))</f>
        <v>0</v>
      </c>
      <c r="T96" s="76">
        <f>IF(RANK($O96,$O96:$Q96,0)=3,$O96,IF(RANK($P96,$O96:$Q96,0)=3,$P96,$Q96))</f>
        <v>0</v>
      </c>
      <c r="U96" s="76">
        <f>((($R96)*10000)+$S96)*10000+$T96+$N96/1000</f>
        <v>1100000000.0280001</v>
      </c>
    </row>
    <row r="97" spans="1:23">
      <c r="A97" s="38">
        <f>IF(AND(N98=""),1,"")</f>
        <v>1</v>
      </c>
      <c r="B97" s="84">
        <f>IF(B96="",1,B96+1)</f>
        <v>3</v>
      </c>
      <c r="C97" s="84">
        <f ca="1">IF(M97="","",VLOOKUP($B97,INDIRECT(L97),2,FALSE))</f>
        <v>27</v>
      </c>
      <c r="D97" s="67" t="str">
        <f ca="1">IF($C97="","",IF(ISERROR(VLOOKUP(C97,Athletes,2,FALSE)),"Unknown Athlete",PROPER(VLOOKUP(C97,Athletes,2,FALSE))))</f>
        <v>Amara Thompson</v>
      </c>
      <c r="E97" s="67" t="str">
        <f ca="1">IF($C97="","",IF(VLOOKUP(C97,Athletes,3,FALSE)="","",VLOOKUP(C97,Athletes,3,FALSE)))</f>
        <v>N&amp;P</v>
      </c>
      <c r="F97" s="67" t="str">
        <f ca="1">IF($C97="","",IF(ISERROR(VLOOKUP(C97,Athletes,7,FALSE)),"",VLOOKUP(C97,Athletes,7,FALSE)))</f>
        <v>U12G</v>
      </c>
      <c r="G97" s="85">
        <f ca="1">IF(M97="","",VLOOKUP($B97,INDIRECT(L97),6,FALSE))</f>
        <v>11</v>
      </c>
      <c r="H97" s="69" t="str">
        <f ca="1">"U" &amp; ROW(H97)+1-$B97 &amp; ":U" &amp; ROW(H97)-$B97+VLOOKUP(1,INDIRECT("A" &amp; ROW(H97)+1-$B97 &amp; ":B999"),2,0)</f>
        <v>U95:U97</v>
      </c>
      <c r="I97" s="69" t="str">
        <f ca="1">"R" &amp; ROW(I97)+1-$B97 &amp; ":R" &amp; ROW(I97)-$B97+VLOOKUP(1,INDIRECT("A" &amp; ROW(I97)+1-$B97 &amp; ":B999"),2,0)</f>
        <v>R95:R97</v>
      </c>
      <c r="J97" s="69" t="str">
        <f ca="1">"S" &amp; ROW(J97)+1-$B97 &amp; ":S" &amp; ROW(J97)-$B97+VLOOKUP(1,INDIRECT("A" &amp; ROW(J97)+1-$B97 &amp; ":B999"),2,0)</f>
        <v>S95:S97</v>
      </c>
      <c r="K97" s="69" t="str">
        <f ca="1">"T" &amp; ROW(K97)+1-$B97 &amp; ":T" &amp; ROW(K97)-$B97+VLOOKUP(1,INDIRECT("A" &amp; ROW(K97)+1-$B97 &amp; ":B999"),2,0)</f>
        <v>T95:T97</v>
      </c>
      <c r="L97" s="69" t="str">
        <f ca="1">"M" &amp; ROW(I97)+1-$B97 &amp; ":U" &amp; ROW(I97)-$B97+VLOOKUP(1,INDIRECT("A" &amp; ROW(I97)+1-$B97 &amp; ":B999"),2,0)</f>
        <v>M95:U97</v>
      </c>
      <c r="M97" s="5">
        <f ca="1">IF(N97="","",RANK($U97,INDIRECT(H97),0))</f>
        <v>1</v>
      </c>
      <c r="N97" s="7">
        <v>29</v>
      </c>
      <c r="O97" s="76">
        <v>12</v>
      </c>
      <c r="P97" s="76">
        <v>0</v>
      </c>
      <c r="Q97" s="76">
        <v>0</v>
      </c>
      <c r="R97" s="76">
        <f>IF(RANK($O97,$O97:$Q97,0)=1,$O97,IF(RANK($P97,$O97:$Q97,0)=1,$P97,$Q97))</f>
        <v>12</v>
      </c>
      <c r="S97" s="76">
        <f>IF(RANK($O97,$O97:$Q97,0)=2,$O97,IF(RANK($P97,$O97:$Q97,0)=2,$P97,$Q97))</f>
        <v>0</v>
      </c>
      <c r="T97" s="76">
        <f>IF(RANK($O97,$O97:$Q97,0)=3,$O97,IF(RANK($P97,$O97:$Q97,0)=3,$P97,$Q97))</f>
        <v>0</v>
      </c>
      <c r="U97" s="76">
        <f>((($R97)*10000)+$S97)*10000+$T97+$N97/1000</f>
        <v>1200000000.029</v>
      </c>
    </row>
    <row r="98" spans="1:2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ht="18">
      <c r="B101" s="66" t="s">
        <v>10</v>
      </c>
      <c r="C101" s="66" t="s">
        <v>128</v>
      </c>
      <c r="E101" s="66"/>
      <c r="G101" s="68"/>
      <c r="N101" s="70" t="s">
        <v>15</v>
      </c>
      <c r="O101" s="71"/>
      <c r="P101" s="71"/>
      <c r="Q101" s="72"/>
      <c r="R101" s="72"/>
      <c r="S101" s="72"/>
      <c r="T101" s="72"/>
      <c r="U101" s="73"/>
      <c r="V101" s="73"/>
      <c r="W101" s="73"/>
    </row>
    <row r="102" spans="1:23" ht="15.75" customHeight="1">
      <c r="B102" s="66"/>
      <c r="D102" s="66"/>
      <c r="E102" s="74"/>
      <c r="N102" s="5"/>
      <c r="R102" s="76"/>
      <c r="S102" s="76"/>
      <c r="T102" s="76"/>
    </row>
    <row r="103" spans="1:23" ht="15.75" thickBot="1">
      <c r="A103" s="40" t="s">
        <v>50</v>
      </c>
      <c r="B103" s="10" t="s">
        <v>9</v>
      </c>
      <c r="C103" s="10" t="s">
        <v>62</v>
      </c>
      <c r="D103" s="10" t="s">
        <v>6</v>
      </c>
      <c r="E103" s="10" t="s">
        <v>7</v>
      </c>
      <c r="F103" s="10" t="s">
        <v>49</v>
      </c>
      <c r="G103" s="43" t="s">
        <v>12</v>
      </c>
      <c r="H103" s="79" t="s">
        <v>54</v>
      </c>
      <c r="I103" s="79" t="s">
        <v>51</v>
      </c>
      <c r="J103" s="79" t="s">
        <v>52</v>
      </c>
      <c r="K103" s="79" t="s">
        <v>53</v>
      </c>
      <c r="L103" s="79" t="s">
        <v>24</v>
      </c>
      <c r="M103" s="80" t="s">
        <v>23</v>
      </c>
      <c r="N103" s="81" t="s">
        <v>62</v>
      </c>
      <c r="O103" s="82" t="s">
        <v>16</v>
      </c>
      <c r="P103" s="82" t="s">
        <v>17</v>
      </c>
      <c r="Q103" s="82" t="s">
        <v>18</v>
      </c>
      <c r="R103" s="83" t="s">
        <v>19</v>
      </c>
      <c r="S103" s="83" t="s">
        <v>20</v>
      </c>
      <c r="T103" s="83" t="s">
        <v>21</v>
      </c>
      <c r="U103" s="80" t="s">
        <v>22</v>
      </c>
    </row>
    <row r="104" spans="1:23" ht="15">
      <c r="B104" s="77"/>
      <c r="C104" s="77"/>
      <c r="D104" s="77"/>
      <c r="E104" s="77"/>
      <c r="F104" s="77"/>
      <c r="G104" s="78"/>
      <c r="H104" s="69"/>
      <c r="I104" s="69"/>
      <c r="N104" s="5"/>
      <c r="R104" s="76"/>
      <c r="S104" s="76"/>
      <c r="T104" s="76"/>
      <c r="U104" s="76"/>
    </row>
    <row r="105" spans="1:23">
      <c r="A105" s="38" t="str">
        <f>IF(AND(N106=""),1,"")</f>
        <v/>
      </c>
      <c r="B105" s="84">
        <f>IF(B104="",1,B104+1)</f>
        <v>1</v>
      </c>
      <c r="C105" s="84">
        <f ca="1">IF(M105="","",VLOOKUP($B105,INDIRECT(L105),2,FALSE))</f>
        <v>2</v>
      </c>
      <c r="D105" s="67" t="str">
        <f ca="1">IF($C105="","",IF(ISERROR(VLOOKUP(C105,Athletes,2,FALSE)),"Unknown Athlete",PROPER(VLOOKUP(C105,Athletes,2,FALSE))))</f>
        <v>Isaac Nicholson</v>
      </c>
      <c r="E105" s="67" t="str">
        <f ca="1">IF($C105="","",IF(VLOOKUP(C105,Athletes,3,FALSE)="","",VLOOKUP(C105,Athletes,3,FALSE)))</f>
        <v>Unatt</v>
      </c>
      <c r="F105" s="67" t="str">
        <f ca="1">IF($C105="","",IF(ISERROR(VLOOKUP(C105,Athletes,7,FALSE)),"",VLOOKUP(C105,Athletes,7,FALSE)))</f>
        <v>U8B</v>
      </c>
      <c r="G105" s="85">
        <f ca="1">IF(M105="","",VLOOKUP($B105,INDIRECT(L105),6,FALSE))</f>
        <v>3.5</v>
      </c>
      <c r="H105" s="69" t="str">
        <f ca="1">"U" &amp; ROW(H105)+1-$B105 &amp; ":U" &amp; ROW(H105)-$B105+VLOOKUP(1,INDIRECT("A" &amp; ROW(H105)+1-$B105 &amp; ":B999"),2,0)</f>
        <v>U105:U106</v>
      </c>
      <c r="I105" s="69" t="str">
        <f ca="1">"R" &amp; ROW(I105)+1-$B105 &amp; ":R" &amp; ROW(I105)-$B105+VLOOKUP(1,INDIRECT("A" &amp; ROW(I105)+1-$B105 &amp; ":B999"),2,0)</f>
        <v>R105:R106</v>
      </c>
      <c r="J105" s="69" t="str">
        <f ca="1">"S" &amp; ROW(J105)+1-$B105 &amp; ":S" &amp; ROW(J105)-$B105+VLOOKUP(1,INDIRECT("A" &amp; ROW(J105)+1-$B105 &amp; ":B999"),2,0)</f>
        <v>S105:S106</v>
      </c>
      <c r="K105" s="69" t="str">
        <f ca="1">"T" &amp; ROW(K105)+1-$B105 &amp; ":T" &amp; ROW(K105)-$B105+VLOOKUP(1,INDIRECT("A" &amp; ROW(K105)+1-$B105 &amp; ":B999"),2,0)</f>
        <v>T105:T106</v>
      </c>
      <c r="L105" s="69" t="str">
        <f ca="1">"M" &amp; ROW(I105)+1-$B105 &amp; ":U" &amp; ROW(I105)-$B105+VLOOKUP(1,INDIRECT("A" &amp; ROW(I105)+1-$B105 &amp; ":B999"),2,0)</f>
        <v>M105:U106</v>
      </c>
      <c r="M105" s="5">
        <f ca="1">IF(N105="","",RANK($U105,INDIRECT(H105),0))</f>
        <v>2</v>
      </c>
      <c r="N105" s="7">
        <v>1</v>
      </c>
      <c r="O105" s="76">
        <v>3</v>
      </c>
      <c r="P105" s="76">
        <v>0</v>
      </c>
      <c r="Q105" s="76">
        <v>0</v>
      </c>
      <c r="R105" s="76">
        <f>IF(RANK($O105,$O105:$Q105,0)=1,$O105,IF(RANK($P105,$O105:$Q105,0)=1,$P105,$Q105))</f>
        <v>3</v>
      </c>
      <c r="S105" s="76">
        <f>IF(RANK($O105,$O105:$Q105,0)=2,$O105,IF(RANK($P105,$O105:$Q105,0)=2,$P105,$Q105))</f>
        <v>0</v>
      </c>
      <c r="T105" s="76">
        <f>IF(RANK($O105,$O105:$Q105,0)=3,$O105,IF(RANK($P105,$O105:$Q105,0)=3,$P105,$Q105))</f>
        <v>0</v>
      </c>
      <c r="U105" s="76">
        <f>((($R105)*10000)+$S105)*10000+$T105+$N105/1000</f>
        <v>300000000.00099999</v>
      </c>
    </row>
    <row r="106" spans="1:23">
      <c r="A106" s="38">
        <f>IF(AND(N107=""),1,"")</f>
        <v>1</v>
      </c>
      <c r="B106" s="84">
        <f>IF(B105="",1,B105+1)</f>
        <v>2</v>
      </c>
      <c r="C106" s="84">
        <f ca="1">IF(M106="","",VLOOKUP($B106,INDIRECT(L106),2,FALSE))</f>
        <v>1</v>
      </c>
      <c r="D106" s="67" t="str">
        <f ca="1">IF($C106="","",IF(ISERROR(VLOOKUP(C106,Athletes,2,FALSE)),"Unknown Athlete",PROPER(VLOOKUP(C106,Athletes,2,FALSE))))</f>
        <v>James Roger</v>
      </c>
      <c r="E106" s="67" t="str">
        <f ca="1">IF($C106="","",IF(VLOOKUP(C106,Athletes,3,FALSE)="","",VLOOKUP(C106,Athletes,3,FALSE)))</f>
        <v>Unatt</v>
      </c>
      <c r="F106" s="67" t="str">
        <f ca="1">IF($C106="","",IF(ISERROR(VLOOKUP(C106,Athletes,7,FALSE)),"",VLOOKUP(C106,Athletes,7,FALSE)))</f>
        <v>U8B</v>
      </c>
      <c r="G106" s="85">
        <f ca="1">IF(M106="","",VLOOKUP($B106,INDIRECT(L106),6,FALSE))</f>
        <v>3</v>
      </c>
      <c r="H106" s="69" t="str">
        <f ca="1">"U" &amp; ROW(H106)+1-$B106 &amp; ":U" &amp; ROW(H106)-$B106+VLOOKUP(1,INDIRECT("A" &amp; ROW(H106)+1-$B106 &amp; ":B999"),2,0)</f>
        <v>U105:U106</v>
      </c>
      <c r="I106" s="69" t="str">
        <f ca="1">"R" &amp; ROW(I106)+1-$B106 &amp; ":R" &amp; ROW(I106)-$B106+VLOOKUP(1,INDIRECT("A" &amp; ROW(I106)+1-$B106 &amp; ":B999"),2,0)</f>
        <v>R105:R106</v>
      </c>
      <c r="J106" s="69" t="str">
        <f ca="1">"S" &amp; ROW(J106)+1-$B106 &amp; ":S" &amp; ROW(J106)-$B106+VLOOKUP(1,INDIRECT("A" &amp; ROW(J106)+1-$B106 &amp; ":B999"),2,0)</f>
        <v>S105:S106</v>
      </c>
      <c r="K106" s="69" t="str">
        <f ca="1">"T" &amp; ROW(K106)+1-$B106 &amp; ":T" &amp; ROW(K106)-$B106+VLOOKUP(1,INDIRECT("A" &amp; ROW(K106)+1-$B106 &amp; ":B999"),2,0)</f>
        <v>T105:T106</v>
      </c>
      <c r="L106" s="69" t="str">
        <f ca="1">"M" &amp; ROW(I106)+1-$B106 &amp; ":U" &amp; ROW(I106)-$B106+VLOOKUP(1,INDIRECT("A" &amp; ROW(I106)+1-$B106 &amp; ":B999"),2,0)</f>
        <v>M105:U106</v>
      </c>
      <c r="M106" s="5">
        <f ca="1">IF(N106="","",RANK($U106,INDIRECT(H106),0))</f>
        <v>1</v>
      </c>
      <c r="N106" s="7">
        <v>2</v>
      </c>
      <c r="O106" s="76">
        <v>3.5</v>
      </c>
      <c r="P106" s="76">
        <v>0</v>
      </c>
      <c r="Q106" s="76">
        <v>0</v>
      </c>
      <c r="R106" s="76">
        <f>IF(RANK($O106,$O106:$Q106,0)=1,$O106,IF(RANK($P106,$O106:$Q106,0)=1,$P106,$Q106))</f>
        <v>3.5</v>
      </c>
      <c r="S106" s="76">
        <f>IF(RANK($O106,$O106:$Q106,0)=2,$O106,IF(RANK($P106,$O106:$Q106,0)=2,$P106,$Q106))</f>
        <v>0</v>
      </c>
      <c r="T106" s="76">
        <f>IF(RANK($O106,$O106:$Q106,0)=3,$O106,IF(RANK($P106,$O106:$Q106,0)=3,$P106,$Q106))</f>
        <v>0</v>
      </c>
      <c r="U106" s="76">
        <f>((($R106)*10000)+$S106)*10000+$T106+$N106/1000</f>
        <v>350000000.00199997</v>
      </c>
    </row>
    <row r="107" spans="1:2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 ht="18">
      <c r="B110" s="66" t="s">
        <v>10</v>
      </c>
      <c r="C110" s="66" t="s">
        <v>129</v>
      </c>
      <c r="E110" s="66"/>
      <c r="G110" s="68"/>
      <c r="N110" s="70" t="s">
        <v>15</v>
      </c>
      <c r="O110" s="71"/>
      <c r="P110" s="71"/>
      <c r="Q110" s="72"/>
      <c r="R110" s="72"/>
      <c r="S110" s="72"/>
      <c r="T110" s="72"/>
      <c r="U110" s="73"/>
      <c r="V110" s="73"/>
      <c r="W110" s="73"/>
    </row>
    <row r="111" spans="1:23" ht="15.75" customHeight="1">
      <c r="B111" s="66"/>
      <c r="D111" s="66"/>
      <c r="E111" s="74"/>
      <c r="N111" s="5"/>
      <c r="R111" s="76"/>
      <c r="S111" s="76"/>
      <c r="T111" s="76"/>
    </row>
    <row r="112" spans="1:23" ht="15.75" thickBot="1">
      <c r="A112" s="40" t="s">
        <v>50</v>
      </c>
      <c r="B112" s="10" t="s">
        <v>9</v>
      </c>
      <c r="C112" s="10" t="s">
        <v>62</v>
      </c>
      <c r="D112" s="10" t="s">
        <v>6</v>
      </c>
      <c r="E112" s="10" t="s">
        <v>7</v>
      </c>
      <c r="F112" s="10" t="s">
        <v>49</v>
      </c>
      <c r="G112" s="43" t="s">
        <v>12</v>
      </c>
      <c r="H112" s="79" t="s">
        <v>54</v>
      </c>
      <c r="I112" s="79" t="s">
        <v>51</v>
      </c>
      <c r="J112" s="79" t="s">
        <v>52</v>
      </c>
      <c r="K112" s="79" t="s">
        <v>53</v>
      </c>
      <c r="L112" s="79" t="s">
        <v>24</v>
      </c>
      <c r="M112" s="80" t="s">
        <v>23</v>
      </c>
      <c r="N112" s="81" t="s">
        <v>62</v>
      </c>
      <c r="O112" s="82" t="s">
        <v>16</v>
      </c>
      <c r="P112" s="82" t="s">
        <v>17</v>
      </c>
      <c r="Q112" s="82" t="s">
        <v>18</v>
      </c>
      <c r="R112" s="83" t="s">
        <v>19</v>
      </c>
      <c r="S112" s="83" t="s">
        <v>20</v>
      </c>
      <c r="T112" s="83" t="s">
        <v>21</v>
      </c>
      <c r="U112" s="80" t="s">
        <v>22</v>
      </c>
    </row>
    <row r="113" spans="1:23" ht="15">
      <c r="B113" s="77"/>
      <c r="C113" s="77"/>
      <c r="D113" s="77"/>
      <c r="E113" s="77"/>
      <c r="F113" s="77"/>
      <c r="G113" s="78"/>
      <c r="H113" s="69"/>
      <c r="I113" s="69"/>
      <c r="N113" s="5"/>
      <c r="R113" s="76"/>
      <c r="S113" s="76"/>
      <c r="T113" s="76"/>
      <c r="U113" s="76"/>
    </row>
    <row r="114" spans="1:23">
      <c r="A114" s="38">
        <f>IF(AND(N115=""),1,"")</f>
        <v>1</v>
      </c>
      <c r="B114" s="84">
        <f>IF(B113="",1,B113+1)</f>
        <v>1</v>
      </c>
      <c r="C114" s="84">
        <f ca="1">IF(M114="","",VLOOKUP($B114,INDIRECT(L114),2,FALSE))</f>
        <v>3</v>
      </c>
      <c r="D114" s="67" t="str">
        <f ca="1">IF($C114="","",IF(ISERROR(VLOOKUP(C114,Athletes,2,FALSE)),"Unknown Athlete",PROPER(VLOOKUP(C114,Athletes,2,FALSE))))</f>
        <v>Jemma Kearney</v>
      </c>
      <c r="E114" s="67" t="str">
        <f ca="1">IF($C114="","",IF(VLOOKUP(C114,Athletes,3,FALSE)="","",VLOOKUP(C114,Athletes,3,FALSE)))</f>
        <v>Unatt</v>
      </c>
      <c r="F114" s="67" t="str">
        <f ca="1">IF($C114="","",IF(ISERROR(VLOOKUP(C114,Athletes,7,FALSE)),"",VLOOKUP(C114,Athletes,7,FALSE)))</f>
        <v>U9G</v>
      </c>
      <c r="G114" s="85">
        <f ca="1">IF(M114="","",VLOOKUP($B114,INDIRECT(L114),6,FALSE))</f>
        <v>2.75</v>
      </c>
      <c r="H114" s="69" t="str">
        <f ca="1">"U" &amp; ROW(H114)+1-$B114 &amp; ":U" &amp; ROW(H114)-$B114+VLOOKUP(1,INDIRECT("A" &amp; ROW(H114)+1-$B114 &amp; ":B999"),2,0)</f>
        <v>U114:U114</v>
      </c>
      <c r="I114" s="69" t="str">
        <f ca="1">"R" &amp; ROW(I114)+1-$B114 &amp; ":R" &amp; ROW(I114)-$B114+VLOOKUP(1,INDIRECT("A" &amp; ROW(I114)+1-$B114 &amp; ":B999"),2,0)</f>
        <v>R114:R114</v>
      </c>
      <c r="J114" s="69" t="str">
        <f ca="1">"S" &amp; ROW(J114)+1-$B114 &amp; ":S" &amp; ROW(J114)-$B114+VLOOKUP(1,INDIRECT("A" &amp; ROW(J114)+1-$B114 &amp; ":B999"),2,0)</f>
        <v>S114:S114</v>
      </c>
      <c r="K114" s="69" t="str">
        <f ca="1">"T" &amp; ROW(K114)+1-$B114 &amp; ":T" &amp; ROW(K114)-$B114+VLOOKUP(1,INDIRECT("A" &amp; ROW(K114)+1-$B114 &amp; ":B999"),2,0)</f>
        <v>T114:T114</v>
      </c>
      <c r="L114" s="69" t="str">
        <f ca="1">"M" &amp; ROW(I114)+1-$B114 &amp; ":U" &amp; ROW(I114)-$B114+VLOOKUP(1,INDIRECT("A" &amp; ROW(I114)+1-$B114 &amp; ":B999"),2,0)</f>
        <v>M114:U114</v>
      </c>
      <c r="M114" s="5">
        <f ca="1">IF(N114="","",RANK($U114,INDIRECT(H114),0))</f>
        <v>1</v>
      </c>
      <c r="N114" s="7">
        <v>3</v>
      </c>
      <c r="O114" s="76">
        <v>2.75</v>
      </c>
      <c r="P114" s="76">
        <v>0</v>
      </c>
      <c r="Q114" s="76">
        <v>0</v>
      </c>
      <c r="R114" s="76">
        <f>IF(RANK($O114,$O114:$Q114,0)=1,$O114,IF(RANK($P114,$O114:$Q114,0)=1,$P114,$Q114))</f>
        <v>2.75</v>
      </c>
      <c r="S114" s="76">
        <f>IF(RANK($O114,$O114:$Q114,0)=2,$O114,IF(RANK($P114,$O114:$Q114,0)=2,$P114,$Q114))</f>
        <v>0</v>
      </c>
      <c r="T114" s="76">
        <f>IF(RANK($O114,$O114:$Q114,0)=3,$O114,IF(RANK($P114,$O114:$Q114,0)=3,$P114,$Q114))</f>
        <v>0</v>
      </c>
      <c r="U114" s="76">
        <f>((($R114)*10000)+$S114)*10000+$T114+$N114/1000</f>
        <v>275000000.00300002</v>
      </c>
    </row>
    <row r="115" spans="1:2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 ht="18">
      <c r="B118" s="66" t="s">
        <v>10</v>
      </c>
      <c r="C118" s="66" t="s">
        <v>130</v>
      </c>
      <c r="E118" s="66"/>
      <c r="G118" s="68"/>
      <c r="N118" s="70" t="s">
        <v>15</v>
      </c>
      <c r="O118" s="71"/>
      <c r="P118" s="71"/>
      <c r="Q118" s="72"/>
      <c r="R118" s="72"/>
      <c r="S118" s="72"/>
      <c r="T118" s="72"/>
      <c r="U118" s="73"/>
      <c r="V118" s="73"/>
      <c r="W118" s="73"/>
    </row>
    <row r="119" spans="1:23" ht="15.75" customHeight="1">
      <c r="B119" s="66"/>
      <c r="D119" s="66"/>
      <c r="E119" s="74"/>
      <c r="N119" s="5"/>
      <c r="R119" s="76"/>
      <c r="S119" s="76"/>
      <c r="T119" s="76"/>
    </row>
    <row r="120" spans="1:23" ht="15.75" thickBot="1">
      <c r="A120" s="40" t="s">
        <v>50</v>
      </c>
      <c r="B120" s="10" t="s">
        <v>9</v>
      </c>
      <c r="C120" s="10" t="s">
        <v>62</v>
      </c>
      <c r="D120" s="10" t="s">
        <v>6</v>
      </c>
      <c r="E120" s="10" t="s">
        <v>7</v>
      </c>
      <c r="F120" s="10" t="s">
        <v>49</v>
      </c>
      <c r="G120" s="43" t="s">
        <v>12</v>
      </c>
      <c r="H120" s="79" t="s">
        <v>54</v>
      </c>
      <c r="I120" s="79" t="s">
        <v>51</v>
      </c>
      <c r="J120" s="79" t="s">
        <v>52</v>
      </c>
      <c r="K120" s="79" t="s">
        <v>53</v>
      </c>
      <c r="L120" s="79" t="s">
        <v>24</v>
      </c>
      <c r="M120" s="80" t="s">
        <v>23</v>
      </c>
      <c r="N120" s="81" t="s">
        <v>62</v>
      </c>
      <c r="O120" s="82" t="s">
        <v>16</v>
      </c>
      <c r="P120" s="82" t="s">
        <v>17</v>
      </c>
      <c r="Q120" s="82" t="s">
        <v>18</v>
      </c>
      <c r="R120" s="83" t="s">
        <v>19</v>
      </c>
      <c r="S120" s="83" t="s">
        <v>20</v>
      </c>
      <c r="T120" s="83" t="s">
        <v>21</v>
      </c>
      <c r="U120" s="80" t="s">
        <v>22</v>
      </c>
    </row>
    <row r="121" spans="1:23" ht="15">
      <c r="B121" s="77"/>
      <c r="C121" s="77"/>
      <c r="D121" s="77"/>
      <c r="E121" s="77"/>
      <c r="F121" s="77"/>
      <c r="G121" s="78"/>
      <c r="H121" s="69"/>
      <c r="I121" s="69"/>
      <c r="N121" s="5"/>
      <c r="R121" s="76"/>
      <c r="S121" s="76"/>
      <c r="T121" s="76"/>
      <c r="U121" s="76"/>
    </row>
    <row r="122" spans="1:23">
      <c r="A122" s="38" t="str">
        <f t="shared" ref="A122:A129" si="31">IF(AND(N123=""),1,"")</f>
        <v/>
      </c>
      <c r="B122" s="84">
        <f t="shared" ref="B122:B129" si="32">IF(B121="",1,B121+1)</f>
        <v>1</v>
      </c>
      <c r="C122" s="84">
        <f t="shared" ref="C122:C129" ca="1" si="33">IF(M122="","",VLOOKUP($B122,INDIRECT(L122),2,FALSE))</f>
        <v>11</v>
      </c>
      <c r="D122" s="67" t="str">
        <f t="shared" ref="D122:D129" ca="1" si="34">IF($C122="","",IF(ISERROR(VLOOKUP(C122,Athletes,2,FALSE)),"Unknown Athlete",PROPER(VLOOKUP(C122,Athletes,2,FALSE))))</f>
        <v>Isaac Ketterer</v>
      </c>
      <c r="E122" s="67" t="str">
        <f t="shared" ref="E122:E129" ca="1" si="35">IF($C122="","",IF(VLOOKUP(C122,Athletes,3,FALSE)="","",VLOOKUP(C122,Athletes,3,FALSE)))</f>
        <v>N&amp;P</v>
      </c>
      <c r="F122" s="67" t="str">
        <f t="shared" ref="F122:F129" ca="1" si="36">IF($C122="","",IF(ISERROR(VLOOKUP(C122,Athletes,7,FALSE)),"",VLOOKUP(C122,Athletes,7,FALSE)))</f>
        <v>U10B</v>
      </c>
      <c r="G122" s="85">
        <f t="shared" ref="G122:G129" ca="1" si="37">IF(M122="","",VLOOKUP($B122,INDIRECT(L122),6,FALSE))</f>
        <v>4.75</v>
      </c>
      <c r="H122" s="69" t="str">
        <f t="shared" ref="H122:H129" ca="1" si="38">"U" &amp; ROW(H122)+1-$B122 &amp; ":U" &amp; ROW(H122)-$B122+VLOOKUP(1,INDIRECT("A" &amp; ROW(H122)+1-$B122 &amp; ":B999"),2,0)</f>
        <v>U122:U129</v>
      </c>
      <c r="I122" s="69" t="str">
        <f t="shared" ref="I122:I129" ca="1" si="39">"R" &amp; ROW(I122)+1-$B122 &amp; ":R" &amp; ROW(I122)-$B122+VLOOKUP(1,INDIRECT("A" &amp; ROW(I122)+1-$B122 &amp; ":B999"),2,0)</f>
        <v>R122:R129</v>
      </c>
      <c r="J122" s="69" t="str">
        <f t="shared" ref="J122:J129" ca="1" si="40">"S" &amp; ROW(J122)+1-$B122 &amp; ":S" &amp; ROW(J122)-$B122+VLOOKUP(1,INDIRECT("A" &amp; ROW(J122)+1-$B122 &amp; ":B999"),2,0)</f>
        <v>S122:S129</v>
      </c>
      <c r="K122" s="69" t="str">
        <f t="shared" ref="K122:K129" ca="1" si="41">"T" &amp; ROW(K122)+1-$B122 &amp; ":T" &amp; ROW(K122)-$B122+VLOOKUP(1,INDIRECT("A" &amp; ROW(K122)+1-$B122 &amp; ":B999"),2,0)</f>
        <v>T122:T129</v>
      </c>
      <c r="L122" s="69" t="str">
        <f t="shared" ref="L122:L129" ca="1" si="42">"M" &amp; ROW(I122)+1-$B122 &amp; ":U" &amp; ROW(I122)-$B122+VLOOKUP(1,INDIRECT("A" &amp; ROW(I122)+1-$B122 &amp; ":B999"),2,0)</f>
        <v>M122:U129</v>
      </c>
      <c r="M122" s="5">
        <f t="shared" ref="M122:M129" ca="1" si="43">IF(N122="","",RANK($U122,INDIRECT(H122),0))</f>
        <v>3</v>
      </c>
      <c r="N122" s="7">
        <v>9</v>
      </c>
      <c r="O122" s="76">
        <v>4</v>
      </c>
      <c r="P122" s="76">
        <v>0</v>
      </c>
      <c r="Q122" s="76">
        <v>0</v>
      </c>
      <c r="R122" s="76">
        <f t="shared" ref="R122:R129" si="44">IF(RANK($O122,$O122:$Q122,0)=1,$O122,IF(RANK($P122,$O122:$Q122,0)=1,$P122,$Q122))</f>
        <v>4</v>
      </c>
      <c r="S122" s="76">
        <f t="shared" ref="S122:S129" si="45">IF(RANK($O122,$O122:$Q122,0)=2,$O122,IF(RANK($P122,$O122:$Q122,0)=2,$P122,$Q122))</f>
        <v>0</v>
      </c>
      <c r="T122" s="76">
        <f t="shared" ref="T122:T129" si="46">IF(RANK($O122,$O122:$Q122,0)=3,$O122,IF(RANK($P122,$O122:$Q122,0)=3,$P122,$Q122))</f>
        <v>0</v>
      </c>
      <c r="U122" s="76">
        <f t="shared" ref="U122:U129" si="47">((($R122)*10000)+$S122)*10000+$T122+$N122/1000</f>
        <v>400000000.009</v>
      </c>
    </row>
    <row r="123" spans="1:23">
      <c r="A123" s="38" t="str">
        <f t="shared" si="31"/>
        <v/>
      </c>
      <c r="B123" s="84">
        <f t="shared" si="32"/>
        <v>2</v>
      </c>
      <c r="C123" s="84">
        <f t="shared" ca="1" si="33"/>
        <v>10</v>
      </c>
      <c r="D123" s="67" t="str">
        <f t="shared" ca="1" si="34"/>
        <v>Thomas Kenaey</v>
      </c>
      <c r="E123" s="67" t="str">
        <f t="shared" ca="1" si="35"/>
        <v>CAC</v>
      </c>
      <c r="F123" s="67" t="str">
        <f t="shared" ca="1" si="36"/>
        <v>U10B</v>
      </c>
      <c r="G123" s="85">
        <f t="shared" ca="1" si="37"/>
        <v>4</v>
      </c>
      <c r="H123" s="69" t="str">
        <f t="shared" ca="1" si="38"/>
        <v>U122:U129</v>
      </c>
      <c r="I123" s="69" t="str">
        <f t="shared" ca="1" si="39"/>
        <v>R122:R129</v>
      </c>
      <c r="J123" s="69" t="str">
        <f t="shared" ca="1" si="40"/>
        <v>S122:S129</v>
      </c>
      <c r="K123" s="69" t="str">
        <f t="shared" ca="1" si="41"/>
        <v>T122:T129</v>
      </c>
      <c r="L123" s="69" t="str">
        <f t="shared" ca="1" si="42"/>
        <v>M122:U129</v>
      </c>
      <c r="M123" s="5">
        <f t="shared" ca="1" si="43"/>
        <v>6</v>
      </c>
      <c r="N123" s="7">
        <v>4</v>
      </c>
      <c r="O123" s="76">
        <v>3.75</v>
      </c>
      <c r="P123" s="76">
        <v>0</v>
      </c>
      <c r="Q123" s="76">
        <v>0</v>
      </c>
      <c r="R123" s="76">
        <f t="shared" si="44"/>
        <v>3.75</v>
      </c>
      <c r="S123" s="76">
        <f t="shared" si="45"/>
        <v>0</v>
      </c>
      <c r="T123" s="76">
        <f t="shared" si="46"/>
        <v>0</v>
      </c>
      <c r="U123" s="76">
        <f t="shared" si="47"/>
        <v>375000000.00400001</v>
      </c>
    </row>
    <row r="124" spans="1:23">
      <c r="A124" s="38" t="str">
        <f t="shared" si="31"/>
        <v/>
      </c>
      <c r="B124" s="84">
        <f t="shared" si="32"/>
        <v>3</v>
      </c>
      <c r="C124" s="84">
        <f t="shared" ca="1" si="33"/>
        <v>9</v>
      </c>
      <c r="D124" s="67" t="str">
        <f t="shared" ca="1" si="34"/>
        <v>George Mitchell</v>
      </c>
      <c r="E124" s="67" t="str">
        <f t="shared" ca="1" si="35"/>
        <v>Archbishop B</v>
      </c>
      <c r="F124" s="67" t="str">
        <f t="shared" ca="1" si="36"/>
        <v>U10B</v>
      </c>
      <c r="G124" s="85">
        <f t="shared" ca="1" si="37"/>
        <v>4</v>
      </c>
      <c r="H124" s="69" t="str">
        <f t="shared" ca="1" si="38"/>
        <v>U122:U129</v>
      </c>
      <c r="I124" s="69" t="str">
        <f t="shared" ca="1" si="39"/>
        <v>R122:R129</v>
      </c>
      <c r="J124" s="69" t="str">
        <f t="shared" ca="1" si="40"/>
        <v>S122:S129</v>
      </c>
      <c r="K124" s="69" t="str">
        <f t="shared" ca="1" si="41"/>
        <v>T122:T129</v>
      </c>
      <c r="L124" s="69" t="str">
        <f t="shared" ca="1" si="42"/>
        <v>M122:U129</v>
      </c>
      <c r="M124" s="5">
        <f t="shared" ca="1" si="43"/>
        <v>1</v>
      </c>
      <c r="N124" s="7">
        <v>11</v>
      </c>
      <c r="O124" s="76">
        <v>4.75</v>
      </c>
      <c r="P124" s="76">
        <v>0</v>
      </c>
      <c r="Q124" s="76">
        <v>0</v>
      </c>
      <c r="R124" s="76">
        <f t="shared" si="44"/>
        <v>4.75</v>
      </c>
      <c r="S124" s="76">
        <f t="shared" si="45"/>
        <v>0</v>
      </c>
      <c r="T124" s="76">
        <f t="shared" si="46"/>
        <v>0</v>
      </c>
      <c r="U124" s="76">
        <f t="shared" si="47"/>
        <v>475000000.01099998</v>
      </c>
    </row>
    <row r="125" spans="1:23">
      <c r="A125" s="38" t="str">
        <f t="shared" si="31"/>
        <v/>
      </c>
      <c r="B125" s="84">
        <f t="shared" si="32"/>
        <v>4</v>
      </c>
      <c r="C125" s="84">
        <f t="shared" ca="1" si="33"/>
        <v>8</v>
      </c>
      <c r="D125" s="67" t="str">
        <f t="shared" ca="1" si="34"/>
        <v>Robel Kidane</v>
      </c>
      <c r="E125" s="67" t="str">
        <f t="shared" ca="1" si="35"/>
        <v>St Austell</v>
      </c>
      <c r="F125" s="67" t="str">
        <f t="shared" ca="1" si="36"/>
        <v>U10B</v>
      </c>
      <c r="G125" s="85">
        <f t="shared" ca="1" si="37"/>
        <v>4</v>
      </c>
      <c r="H125" s="69" t="str">
        <f t="shared" ca="1" si="38"/>
        <v>U122:U129</v>
      </c>
      <c r="I125" s="69" t="str">
        <f t="shared" ca="1" si="39"/>
        <v>R122:R129</v>
      </c>
      <c r="J125" s="69" t="str">
        <f t="shared" ca="1" si="40"/>
        <v>S122:S129</v>
      </c>
      <c r="K125" s="69" t="str">
        <f t="shared" ca="1" si="41"/>
        <v>T122:T129</v>
      </c>
      <c r="L125" s="69" t="str">
        <f t="shared" ca="1" si="42"/>
        <v>M122:U129</v>
      </c>
      <c r="M125" s="5">
        <f t="shared" ca="1" si="43"/>
        <v>4</v>
      </c>
      <c r="N125" s="7">
        <v>8</v>
      </c>
      <c r="O125" s="76">
        <v>4</v>
      </c>
      <c r="P125" s="76">
        <v>0</v>
      </c>
      <c r="Q125" s="76">
        <v>0</v>
      </c>
      <c r="R125" s="76">
        <f t="shared" si="44"/>
        <v>4</v>
      </c>
      <c r="S125" s="76">
        <f t="shared" si="45"/>
        <v>0</v>
      </c>
      <c r="T125" s="76">
        <f t="shared" si="46"/>
        <v>0</v>
      </c>
      <c r="U125" s="76">
        <f t="shared" si="47"/>
        <v>400000000.00800002</v>
      </c>
    </row>
    <row r="126" spans="1:23">
      <c r="A126" s="38" t="str">
        <f t="shared" si="31"/>
        <v/>
      </c>
      <c r="B126" s="84">
        <f t="shared" si="32"/>
        <v>5</v>
      </c>
      <c r="C126" s="84">
        <f t="shared" ca="1" si="33"/>
        <v>7</v>
      </c>
      <c r="D126" s="67" t="str">
        <f t="shared" ca="1" si="34"/>
        <v>Jarvis Lee</v>
      </c>
      <c r="E126" s="67" t="str">
        <f t="shared" ca="1" si="35"/>
        <v>Archbishop B</v>
      </c>
      <c r="F126" s="67" t="str">
        <f t="shared" ca="1" si="36"/>
        <v>U10B</v>
      </c>
      <c r="G126" s="85">
        <f t="shared" ca="1" si="37"/>
        <v>3.75</v>
      </c>
      <c r="H126" s="69" t="str">
        <f t="shared" ca="1" si="38"/>
        <v>U122:U129</v>
      </c>
      <c r="I126" s="69" t="str">
        <f t="shared" ca="1" si="39"/>
        <v>R122:R129</v>
      </c>
      <c r="J126" s="69" t="str">
        <f t="shared" ca="1" si="40"/>
        <v>S122:S129</v>
      </c>
      <c r="K126" s="69" t="str">
        <f t="shared" ca="1" si="41"/>
        <v>T122:T129</v>
      </c>
      <c r="L126" s="69" t="str">
        <f t="shared" ca="1" si="42"/>
        <v>M122:U129</v>
      </c>
      <c r="M126" s="5">
        <f t="shared" ca="1" si="43"/>
        <v>8</v>
      </c>
      <c r="N126" s="7">
        <v>5</v>
      </c>
      <c r="O126" s="76">
        <v>3</v>
      </c>
      <c r="P126" s="76">
        <v>0</v>
      </c>
      <c r="Q126" s="76">
        <v>0</v>
      </c>
      <c r="R126" s="76">
        <f t="shared" si="44"/>
        <v>3</v>
      </c>
      <c r="S126" s="76">
        <f t="shared" si="45"/>
        <v>0</v>
      </c>
      <c r="T126" s="76">
        <f t="shared" si="46"/>
        <v>0</v>
      </c>
      <c r="U126" s="76">
        <f t="shared" si="47"/>
        <v>300000000.005</v>
      </c>
    </row>
    <row r="127" spans="1:23">
      <c r="A127" s="38" t="str">
        <f t="shared" si="31"/>
        <v/>
      </c>
      <c r="B127" s="84">
        <f t="shared" si="32"/>
        <v>6</v>
      </c>
      <c r="C127" s="84">
        <f t="shared" ca="1" si="33"/>
        <v>4</v>
      </c>
      <c r="D127" s="67" t="str">
        <f t="shared" ca="1" si="34"/>
        <v>Jake Baxter</v>
      </c>
      <c r="E127" s="67" t="str">
        <f t="shared" ca="1" si="35"/>
        <v>Unatt</v>
      </c>
      <c r="F127" s="67" t="str">
        <f t="shared" ca="1" si="36"/>
        <v>U10B</v>
      </c>
      <c r="G127" s="85">
        <f t="shared" ca="1" si="37"/>
        <v>3.75</v>
      </c>
      <c r="H127" s="69" t="str">
        <f t="shared" ca="1" si="38"/>
        <v>U122:U129</v>
      </c>
      <c r="I127" s="69" t="str">
        <f t="shared" ca="1" si="39"/>
        <v>R122:R129</v>
      </c>
      <c r="J127" s="69" t="str">
        <f t="shared" ca="1" si="40"/>
        <v>S122:S129</v>
      </c>
      <c r="K127" s="69" t="str">
        <f t="shared" ca="1" si="41"/>
        <v>T122:T129</v>
      </c>
      <c r="L127" s="69" t="str">
        <f t="shared" ca="1" si="42"/>
        <v>M122:U129</v>
      </c>
      <c r="M127" s="5">
        <f t="shared" ca="1" si="43"/>
        <v>2</v>
      </c>
      <c r="N127" s="7">
        <v>10</v>
      </c>
      <c r="O127" s="76">
        <v>4</v>
      </c>
      <c r="P127" s="76">
        <v>0</v>
      </c>
      <c r="Q127" s="76">
        <v>0</v>
      </c>
      <c r="R127" s="76">
        <f t="shared" si="44"/>
        <v>4</v>
      </c>
      <c r="S127" s="76">
        <f t="shared" si="45"/>
        <v>0</v>
      </c>
      <c r="T127" s="76">
        <f t="shared" si="46"/>
        <v>0</v>
      </c>
      <c r="U127" s="76">
        <f t="shared" si="47"/>
        <v>400000000.00999999</v>
      </c>
    </row>
    <row r="128" spans="1:23">
      <c r="A128" s="38" t="str">
        <f t="shared" si="31"/>
        <v/>
      </c>
      <c r="B128" s="84">
        <f t="shared" si="32"/>
        <v>7</v>
      </c>
      <c r="C128" s="84">
        <f t="shared" ca="1" si="33"/>
        <v>6</v>
      </c>
      <c r="D128" s="67" t="str">
        <f t="shared" ca="1" si="34"/>
        <v>Jasan Handford</v>
      </c>
      <c r="E128" s="67" t="str">
        <f t="shared" ca="1" si="35"/>
        <v>Unatt</v>
      </c>
      <c r="F128" s="67" t="str">
        <f t="shared" ca="1" si="36"/>
        <v>U10B</v>
      </c>
      <c r="G128" s="85">
        <f t="shared" ca="1" si="37"/>
        <v>3</v>
      </c>
      <c r="H128" s="69" t="str">
        <f t="shared" ca="1" si="38"/>
        <v>U122:U129</v>
      </c>
      <c r="I128" s="69" t="str">
        <f t="shared" ca="1" si="39"/>
        <v>R122:R129</v>
      </c>
      <c r="J128" s="69" t="str">
        <f t="shared" ca="1" si="40"/>
        <v>S122:S129</v>
      </c>
      <c r="K128" s="69" t="str">
        <f t="shared" ca="1" si="41"/>
        <v>T122:T129</v>
      </c>
      <c r="L128" s="69" t="str">
        <f t="shared" ca="1" si="42"/>
        <v>M122:U129</v>
      </c>
      <c r="M128" s="5">
        <f t="shared" ca="1" si="43"/>
        <v>5</v>
      </c>
      <c r="N128" s="7">
        <v>7</v>
      </c>
      <c r="O128" s="76">
        <v>3.75</v>
      </c>
      <c r="P128" s="76">
        <v>0</v>
      </c>
      <c r="Q128" s="76">
        <v>0</v>
      </c>
      <c r="R128" s="76">
        <f t="shared" si="44"/>
        <v>3.75</v>
      </c>
      <c r="S128" s="76">
        <f t="shared" si="45"/>
        <v>0</v>
      </c>
      <c r="T128" s="76">
        <f t="shared" si="46"/>
        <v>0</v>
      </c>
      <c r="U128" s="76">
        <f t="shared" si="47"/>
        <v>375000000.00700003</v>
      </c>
    </row>
    <row r="129" spans="1:23">
      <c r="A129" s="38">
        <f t="shared" si="31"/>
        <v>1</v>
      </c>
      <c r="B129" s="84">
        <f t="shared" si="32"/>
        <v>8</v>
      </c>
      <c r="C129" s="84">
        <f t="shared" ca="1" si="33"/>
        <v>5</v>
      </c>
      <c r="D129" s="67" t="str">
        <f t="shared" ca="1" si="34"/>
        <v>George Rogers</v>
      </c>
      <c r="E129" s="67" t="str">
        <f t="shared" ca="1" si="35"/>
        <v>Unatt</v>
      </c>
      <c r="F129" s="67" t="str">
        <f t="shared" ca="1" si="36"/>
        <v>U10B</v>
      </c>
      <c r="G129" s="85">
        <f t="shared" ca="1" si="37"/>
        <v>3</v>
      </c>
      <c r="H129" s="69" t="str">
        <f t="shared" ca="1" si="38"/>
        <v>U122:U129</v>
      </c>
      <c r="I129" s="69" t="str">
        <f t="shared" ca="1" si="39"/>
        <v>R122:R129</v>
      </c>
      <c r="J129" s="69" t="str">
        <f t="shared" ca="1" si="40"/>
        <v>S122:S129</v>
      </c>
      <c r="K129" s="69" t="str">
        <f t="shared" ca="1" si="41"/>
        <v>T122:T129</v>
      </c>
      <c r="L129" s="69" t="str">
        <f t="shared" ca="1" si="42"/>
        <v>M122:U129</v>
      </c>
      <c r="M129" s="5">
        <f t="shared" ca="1" si="43"/>
        <v>7</v>
      </c>
      <c r="N129" s="7">
        <v>6</v>
      </c>
      <c r="O129" s="76">
        <v>3</v>
      </c>
      <c r="P129" s="76">
        <v>0</v>
      </c>
      <c r="Q129" s="76">
        <v>0</v>
      </c>
      <c r="R129" s="76">
        <f t="shared" si="44"/>
        <v>3</v>
      </c>
      <c r="S129" s="76">
        <f t="shared" si="45"/>
        <v>0</v>
      </c>
      <c r="T129" s="76">
        <f t="shared" si="46"/>
        <v>0</v>
      </c>
      <c r="U129" s="76">
        <f t="shared" si="47"/>
        <v>300000000.00599998</v>
      </c>
    </row>
    <row r="130" spans="1:2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ht="18">
      <c r="B133" s="66" t="s">
        <v>10</v>
      </c>
      <c r="C133" s="66" t="s">
        <v>131</v>
      </c>
      <c r="E133" s="66"/>
      <c r="G133" s="68"/>
      <c r="N133" s="70" t="s">
        <v>15</v>
      </c>
      <c r="O133" s="71"/>
      <c r="P133" s="71"/>
      <c r="Q133" s="72"/>
      <c r="R133" s="72"/>
      <c r="S133" s="72"/>
      <c r="T133" s="72"/>
      <c r="U133" s="73"/>
      <c r="V133" s="73"/>
      <c r="W133" s="73"/>
    </row>
    <row r="134" spans="1:23" ht="15.75" customHeight="1">
      <c r="B134" s="66"/>
      <c r="D134" s="66"/>
      <c r="E134" s="74"/>
      <c r="N134" s="5"/>
      <c r="R134" s="76"/>
      <c r="S134" s="76"/>
      <c r="T134" s="76"/>
    </row>
    <row r="135" spans="1:23" ht="15.75" thickBot="1">
      <c r="A135" s="40" t="s">
        <v>50</v>
      </c>
      <c r="B135" s="10" t="s">
        <v>9</v>
      </c>
      <c r="C135" s="10" t="s">
        <v>62</v>
      </c>
      <c r="D135" s="10" t="s">
        <v>6</v>
      </c>
      <c r="E135" s="10" t="s">
        <v>7</v>
      </c>
      <c r="F135" s="10" t="s">
        <v>49</v>
      </c>
      <c r="G135" s="43" t="s">
        <v>12</v>
      </c>
      <c r="H135" s="79" t="s">
        <v>54</v>
      </c>
      <c r="I135" s="79" t="s">
        <v>51</v>
      </c>
      <c r="J135" s="79" t="s">
        <v>52</v>
      </c>
      <c r="K135" s="79" t="s">
        <v>53</v>
      </c>
      <c r="L135" s="79" t="s">
        <v>24</v>
      </c>
      <c r="M135" s="80" t="s">
        <v>23</v>
      </c>
      <c r="N135" s="81" t="s">
        <v>62</v>
      </c>
      <c r="O135" s="82" t="s">
        <v>16</v>
      </c>
      <c r="P135" s="82" t="s">
        <v>17</v>
      </c>
      <c r="Q135" s="82" t="s">
        <v>18</v>
      </c>
      <c r="R135" s="83" t="s">
        <v>19</v>
      </c>
      <c r="S135" s="83" t="s">
        <v>20</v>
      </c>
      <c r="T135" s="83" t="s">
        <v>21</v>
      </c>
      <c r="U135" s="80" t="s">
        <v>22</v>
      </c>
    </row>
    <row r="136" spans="1:23" ht="15">
      <c r="B136" s="77"/>
      <c r="C136" s="77"/>
      <c r="D136" s="77"/>
      <c r="E136" s="77"/>
      <c r="F136" s="77"/>
      <c r="G136" s="78"/>
      <c r="H136" s="69"/>
      <c r="I136" s="69"/>
      <c r="N136" s="5"/>
      <c r="R136" s="76"/>
      <c r="S136" s="76"/>
      <c r="T136" s="76"/>
      <c r="U136" s="76"/>
    </row>
    <row r="137" spans="1:23">
      <c r="A137" s="38" t="str">
        <f>IF(AND(N138=""),1,"")</f>
        <v/>
      </c>
      <c r="B137" s="84">
        <f>IF(B136="",1,B136+1)</f>
        <v>1</v>
      </c>
      <c r="C137" s="84">
        <f ca="1">IF(M137="","",VLOOKUP($B137,INDIRECT(L137),2,FALSE))</f>
        <v>13</v>
      </c>
      <c r="D137" s="67" t="str">
        <f ca="1">IF($C137="","",IF(ISERROR(VLOOKUP(C137,Athletes,2,FALSE)),"Unknown Athlete",PROPER(VLOOKUP(C137,Athletes,2,FALSE))))</f>
        <v>Caitlin Keaney</v>
      </c>
      <c r="E137" s="67" t="str">
        <f ca="1">IF($C137="","",IF(VLOOKUP(C137,Athletes,3,FALSE)="","",VLOOKUP(C137,Athletes,3,FALSE)))</f>
        <v>CAC</v>
      </c>
      <c r="F137" s="67" t="str">
        <f ca="1">IF($C137="","",IF(ISERROR(VLOOKUP(C137,Athletes,7,FALSE)),"",VLOOKUP(C137,Athletes,7,FALSE)))</f>
        <v>U10G</v>
      </c>
      <c r="G137" s="85">
        <f ca="1">IF(M137="","",VLOOKUP($B137,INDIRECT(L137),6,FALSE))</f>
        <v>4</v>
      </c>
      <c r="H137" s="69" t="str">
        <f ca="1">"U" &amp; ROW(H137)+1-$B137 &amp; ":U" &amp; ROW(H137)-$B137+VLOOKUP(1,INDIRECT("A" &amp; ROW(H137)+1-$B137 &amp; ":B999"),2,0)</f>
        <v>U137:U139</v>
      </c>
      <c r="I137" s="69" t="str">
        <f ca="1">"R" &amp; ROW(I137)+1-$B137 &amp; ":R" &amp; ROW(I137)-$B137+VLOOKUP(1,INDIRECT("A" &amp; ROW(I137)+1-$B137 &amp; ":B999"),2,0)</f>
        <v>R137:R139</v>
      </c>
      <c r="J137" s="69" t="str">
        <f ca="1">"S" &amp; ROW(J137)+1-$B137 &amp; ":S" &amp; ROW(J137)-$B137+VLOOKUP(1,INDIRECT("A" &amp; ROW(J137)+1-$B137 &amp; ":B999"),2,0)</f>
        <v>S137:S139</v>
      </c>
      <c r="K137" s="69" t="str">
        <f ca="1">"T" &amp; ROW(K137)+1-$B137 &amp; ":T" &amp; ROW(K137)-$B137+VLOOKUP(1,INDIRECT("A" &amp; ROW(K137)+1-$B137 &amp; ":B999"),2,0)</f>
        <v>T137:T139</v>
      </c>
      <c r="L137" s="69" t="str">
        <f ca="1">"M" &amp; ROW(I137)+1-$B137 &amp; ":U" &amp; ROW(I137)-$B137+VLOOKUP(1,INDIRECT("A" &amp; ROW(I137)+1-$B137 &amp; ":B999"),2,0)</f>
        <v>M137:U139</v>
      </c>
      <c r="M137" s="5">
        <f ca="1">IF(N137="","",RANK($U137,INDIRECT(H137),0))</f>
        <v>1</v>
      </c>
      <c r="N137" s="7">
        <v>13</v>
      </c>
      <c r="O137" s="76">
        <v>4</v>
      </c>
      <c r="P137" s="76">
        <v>0</v>
      </c>
      <c r="Q137" s="76">
        <v>0</v>
      </c>
      <c r="R137" s="76">
        <f>IF(RANK($O137,$O137:$Q137,0)=1,$O137,IF(RANK($P137,$O137:$Q137,0)=1,$P137,$Q137))</f>
        <v>4</v>
      </c>
      <c r="S137" s="76">
        <f>IF(RANK($O137,$O137:$Q137,0)=2,$O137,IF(RANK($P137,$O137:$Q137,0)=2,$P137,$Q137))</f>
        <v>0</v>
      </c>
      <c r="T137" s="76">
        <f>IF(RANK($O137,$O137:$Q137,0)=3,$O137,IF(RANK($P137,$O137:$Q137,0)=3,$P137,$Q137))</f>
        <v>0</v>
      </c>
      <c r="U137" s="76">
        <f>((($R137)*10000)+$S137)*10000+$T137+$N137/1000</f>
        <v>400000000.01300001</v>
      </c>
    </row>
    <row r="138" spans="1:23">
      <c r="A138" s="38" t="str">
        <f>IF(AND(N139=""),1,"")</f>
        <v/>
      </c>
      <c r="B138" s="84">
        <f>IF(B137="",1,B137+1)</f>
        <v>2</v>
      </c>
      <c r="C138" s="84">
        <f ca="1">IF(M138="","",VLOOKUP($B138,INDIRECT(L138),2,FALSE))</f>
        <v>12</v>
      </c>
      <c r="D138" s="67" t="str">
        <f ca="1">IF($C138="","",IF(ISERROR(VLOOKUP(C138,Athletes,2,FALSE)),"Unknown Athlete",PROPER(VLOOKUP(C138,Athletes,2,FALSE))))</f>
        <v>Abbie Downing</v>
      </c>
      <c r="E138" s="67" t="str">
        <f ca="1">IF($C138="","",IF(VLOOKUP(C138,Athletes,3,FALSE)="","",VLOOKUP(C138,Athletes,3,FALSE)))</f>
        <v>CAC</v>
      </c>
      <c r="F138" s="67" t="str">
        <f ca="1">IF($C138="","",IF(ISERROR(VLOOKUP(C138,Athletes,7,FALSE)),"",VLOOKUP(C138,Athletes,7,FALSE)))</f>
        <v>U10G</v>
      </c>
      <c r="G138" s="85">
        <f ca="1">IF(M138="","",VLOOKUP($B138,INDIRECT(L138),6,FALSE))</f>
        <v>3.75</v>
      </c>
      <c r="H138" s="69" t="str">
        <f ca="1">"U" &amp; ROW(H138)+1-$B138 &amp; ":U" &amp; ROW(H138)-$B138+VLOOKUP(1,INDIRECT("A" &amp; ROW(H138)+1-$B138 &amp; ":B999"),2,0)</f>
        <v>U137:U139</v>
      </c>
      <c r="I138" s="69" t="str">
        <f ca="1">"R" &amp; ROW(I138)+1-$B138 &amp; ":R" &amp; ROW(I138)-$B138+VLOOKUP(1,INDIRECT("A" &amp; ROW(I138)+1-$B138 &amp; ":B999"),2,0)</f>
        <v>R137:R139</v>
      </c>
      <c r="J138" s="69" t="str">
        <f ca="1">"S" &amp; ROW(J138)+1-$B138 &amp; ":S" &amp; ROW(J138)-$B138+VLOOKUP(1,INDIRECT("A" &amp; ROW(J138)+1-$B138 &amp; ":B999"),2,0)</f>
        <v>S137:S139</v>
      </c>
      <c r="K138" s="69" t="str">
        <f ca="1">"T" &amp; ROW(K138)+1-$B138 &amp; ":T" &amp; ROW(K138)-$B138+VLOOKUP(1,INDIRECT("A" &amp; ROW(K138)+1-$B138 &amp; ":B999"),2,0)</f>
        <v>T137:T139</v>
      </c>
      <c r="L138" s="69" t="str">
        <f ca="1">"M" &amp; ROW(I138)+1-$B138 &amp; ":U" &amp; ROW(I138)-$B138+VLOOKUP(1,INDIRECT("A" &amp; ROW(I138)+1-$B138 &amp; ":B999"),2,0)</f>
        <v>M137:U139</v>
      </c>
      <c r="M138" s="5">
        <f ca="1">IF(N138="","",RANK($U138,INDIRECT(H138),0))</f>
        <v>2</v>
      </c>
      <c r="N138" s="7">
        <v>12</v>
      </c>
      <c r="O138" s="76">
        <v>3.75</v>
      </c>
      <c r="P138" s="76">
        <v>0</v>
      </c>
      <c r="Q138" s="76">
        <v>0</v>
      </c>
      <c r="R138" s="76">
        <f>IF(RANK($O138,$O138:$Q138,0)=1,$O138,IF(RANK($P138,$O138:$Q138,0)=1,$P138,$Q138))</f>
        <v>3.75</v>
      </c>
      <c r="S138" s="76">
        <f>IF(RANK($O138,$O138:$Q138,0)=2,$O138,IF(RANK($P138,$O138:$Q138,0)=2,$P138,$Q138))</f>
        <v>0</v>
      </c>
      <c r="T138" s="76">
        <f>IF(RANK($O138,$O138:$Q138,0)=3,$O138,IF(RANK($P138,$O138:$Q138,0)=3,$P138,$Q138))</f>
        <v>0</v>
      </c>
      <c r="U138" s="76">
        <f>((($R138)*10000)+$S138)*10000+$T138+$N138/1000</f>
        <v>375000000.01200002</v>
      </c>
    </row>
    <row r="139" spans="1:23">
      <c r="A139" s="38">
        <f>IF(AND(N140=""),1,"")</f>
        <v>1</v>
      </c>
      <c r="B139" s="84">
        <f>IF(B138="",1,B138+1)</f>
        <v>3</v>
      </c>
      <c r="C139" s="84">
        <f ca="1">IF(M139="","",VLOOKUP($B139,INDIRECT(L139),2,FALSE))</f>
        <v>14</v>
      </c>
      <c r="D139" s="67" t="str">
        <f ca="1">IF($C139="","",IF(ISERROR(VLOOKUP(C139,Athletes,2,FALSE)),"Unknown Athlete",PROPER(VLOOKUP(C139,Athletes,2,FALSE))))</f>
        <v>Fraya Miller</v>
      </c>
      <c r="E139" s="67" t="str">
        <f ca="1">IF($C139="","",IF(VLOOKUP(C139,Athletes,3,FALSE)="","",VLOOKUP(C139,Athletes,3,FALSE)))</f>
        <v>N&amp;P</v>
      </c>
      <c r="F139" s="67" t="str">
        <f ca="1">IF($C139="","",IF(ISERROR(VLOOKUP(C139,Athletes,7,FALSE)),"",VLOOKUP(C139,Athletes,7,FALSE)))</f>
        <v>U10G</v>
      </c>
      <c r="G139" s="85">
        <f ca="1">IF(M139="","",VLOOKUP($B139,INDIRECT(L139),6,FALSE))</f>
        <v>2.75</v>
      </c>
      <c r="H139" s="69" t="str">
        <f ca="1">"U" &amp; ROW(H139)+1-$B139 &amp; ":U" &amp; ROW(H139)-$B139+VLOOKUP(1,INDIRECT("A" &amp; ROW(H139)+1-$B139 &amp; ":B999"),2,0)</f>
        <v>U137:U139</v>
      </c>
      <c r="I139" s="69" t="str">
        <f ca="1">"R" &amp; ROW(I139)+1-$B139 &amp; ":R" &amp; ROW(I139)-$B139+VLOOKUP(1,INDIRECT("A" &amp; ROW(I139)+1-$B139 &amp; ":B999"),2,0)</f>
        <v>R137:R139</v>
      </c>
      <c r="J139" s="69" t="str">
        <f ca="1">"S" &amp; ROW(J139)+1-$B139 &amp; ":S" &amp; ROW(J139)-$B139+VLOOKUP(1,INDIRECT("A" &amp; ROW(J139)+1-$B139 &amp; ":B999"),2,0)</f>
        <v>S137:S139</v>
      </c>
      <c r="K139" s="69" t="str">
        <f ca="1">"T" &amp; ROW(K139)+1-$B139 &amp; ":T" &amp; ROW(K139)-$B139+VLOOKUP(1,INDIRECT("A" &amp; ROW(K139)+1-$B139 &amp; ":B999"),2,0)</f>
        <v>T137:T139</v>
      </c>
      <c r="L139" s="69" t="str">
        <f ca="1">"M" &amp; ROW(I139)+1-$B139 &amp; ":U" &amp; ROW(I139)-$B139+VLOOKUP(1,INDIRECT("A" &amp; ROW(I139)+1-$B139 &amp; ":B999"),2,0)</f>
        <v>M137:U139</v>
      </c>
      <c r="M139" s="5">
        <f ca="1">IF(N139="","",RANK($U139,INDIRECT(H139),0))</f>
        <v>3</v>
      </c>
      <c r="N139" s="7">
        <v>14</v>
      </c>
      <c r="O139" s="76">
        <v>2.75</v>
      </c>
      <c r="P139" s="76">
        <v>0</v>
      </c>
      <c r="Q139" s="76">
        <v>0</v>
      </c>
      <c r="R139" s="76">
        <f>IF(RANK($O139,$O139:$Q139,0)=1,$O139,IF(RANK($P139,$O139:$Q139,0)=1,$P139,$Q139))</f>
        <v>2.75</v>
      </c>
      <c r="S139" s="76">
        <f>IF(RANK($O139,$O139:$Q139,0)=2,$O139,IF(RANK($P139,$O139:$Q139,0)=2,$P139,$Q139))</f>
        <v>0</v>
      </c>
      <c r="T139" s="76">
        <f>IF(RANK($O139,$O139:$Q139,0)=3,$O139,IF(RANK($P139,$O139:$Q139,0)=3,$P139,$Q139))</f>
        <v>0</v>
      </c>
      <c r="U139" s="76">
        <f>((($R139)*10000)+$S139)*10000+$T139+$N139/1000</f>
        <v>275000000.014</v>
      </c>
    </row>
    <row r="140" spans="1:2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ht="18">
      <c r="B143" s="66" t="s">
        <v>10</v>
      </c>
      <c r="C143" s="66" t="s">
        <v>132</v>
      </c>
      <c r="E143" s="66"/>
      <c r="G143" s="68"/>
      <c r="N143" s="70" t="s">
        <v>15</v>
      </c>
      <c r="O143" s="71"/>
      <c r="P143" s="71"/>
      <c r="Q143" s="72"/>
      <c r="R143" s="72"/>
      <c r="S143" s="72"/>
      <c r="T143" s="72"/>
      <c r="U143" s="73"/>
      <c r="V143" s="73"/>
      <c r="W143" s="73"/>
    </row>
    <row r="144" spans="1:23" ht="15.75" customHeight="1">
      <c r="B144" s="66"/>
      <c r="D144" s="66"/>
      <c r="E144" s="74"/>
      <c r="N144" s="5"/>
      <c r="R144" s="76"/>
      <c r="S144" s="76"/>
      <c r="T144" s="76"/>
    </row>
    <row r="145" spans="1:23" ht="15.75" thickBot="1">
      <c r="A145" s="40" t="s">
        <v>50</v>
      </c>
      <c r="B145" s="10" t="s">
        <v>9</v>
      </c>
      <c r="C145" s="10" t="s">
        <v>62</v>
      </c>
      <c r="D145" s="10" t="s">
        <v>6</v>
      </c>
      <c r="E145" s="10" t="s">
        <v>7</v>
      </c>
      <c r="F145" s="10" t="s">
        <v>49</v>
      </c>
      <c r="G145" s="43" t="s">
        <v>12</v>
      </c>
      <c r="H145" s="79" t="s">
        <v>54</v>
      </c>
      <c r="I145" s="79" t="s">
        <v>51</v>
      </c>
      <c r="J145" s="79" t="s">
        <v>52</v>
      </c>
      <c r="K145" s="79" t="s">
        <v>53</v>
      </c>
      <c r="L145" s="79" t="s">
        <v>24</v>
      </c>
      <c r="M145" s="80" t="s">
        <v>23</v>
      </c>
      <c r="N145" s="81" t="s">
        <v>62</v>
      </c>
      <c r="O145" s="82" t="s">
        <v>16</v>
      </c>
      <c r="P145" s="82" t="s">
        <v>17</v>
      </c>
      <c r="Q145" s="82" t="s">
        <v>18</v>
      </c>
      <c r="R145" s="83" t="s">
        <v>19</v>
      </c>
      <c r="S145" s="83" t="s">
        <v>20</v>
      </c>
      <c r="T145" s="83" t="s">
        <v>21</v>
      </c>
      <c r="U145" s="80" t="s">
        <v>22</v>
      </c>
    </row>
    <row r="146" spans="1:23" ht="15">
      <c r="B146" s="77"/>
      <c r="C146" s="77"/>
      <c r="D146" s="77"/>
      <c r="E146" s="77"/>
      <c r="F146" s="77"/>
      <c r="G146" s="78"/>
      <c r="H146" s="69"/>
      <c r="I146" s="69"/>
      <c r="N146" s="5"/>
      <c r="R146" s="76"/>
      <c r="S146" s="76"/>
      <c r="T146" s="76"/>
      <c r="U146" s="76"/>
    </row>
    <row r="147" spans="1:23">
      <c r="A147" s="38" t="str">
        <f>IF(AND(N148=""),1,"")</f>
        <v/>
      </c>
      <c r="B147" s="84">
        <f>IF(B146="",1,B146+1)</f>
        <v>1</v>
      </c>
      <c r="C147" s="84">
        <f ca="1">IF(M147="","",VLOOKUP($B147,INDIRECT(L147),2,FALSE))</f>
        <v>19</v>
      </c>
      <c r="D147" s="67" t="str">
        <f ca="1">IF($C147="","",IF(ISERROR(VLOOKUP(C147,Athletes,2,FALSE)),"Unknown Athlete",PROPER(VLOOKUP(C147,Athletes,2,FALSE))))</f>
        <v>Isaac Murray</v>
      </c>
      <c r="E147" s="67" t="str">
        <f ca="1">IF($C147="","",IF(VLOOKUP(C147,Athletes,3,FALSE)="","",VLOOKUP(C147,Athletes,3,FALSE)))</f>
        <v>CAC</v>
      </c>
      <c r="F147" s="67" t="str">
        <f ca="1">IF($C147="","",IF(ISERROR(VLOOKUP(C147,Athletes,7,FALSE)),"",VLOOKUP(C147,Athletes,7,FALSE)))</f>
        <v>U11B</v>
      </c>
      <c r="G147" s="85">
        <f ca="1">IF(M147="","",VLOOKUP($B147,INDIRECT(L147),6,FALSE))</f>
        <v>5</v>
      </c>
      <c r="H147" s="69" t="str">
        <f ca="1">"U" &amp; ROW(H147)+1-$B147 &amp; ":U" &amp; ROW(H147)-$B147+VLOOKUP(1,INDIRECT("A" &amp; ROW(H147)+1-$B147 &amp; ":B999"),2,0)</f>
        <v>U147:U151</v>
      </c>
      <c r="I147" s="69" t="str">
        <f ca="1">"R" &amp; ROW(I147)+1-$B147 &amp; ":R" &amp; ROW(I147)-$B147+VLOOKUP(1,INDIRECT("A" &amp; ROW(I147)+1-$B147 &amp; ":B999"),2,0)</f>
        <v>R147:R151</v>
      </c>
      <c r="J147" s="69" t="str">
        <f ca="1">"S" &amp; ROW(J147)+1-$B147 &amp; ":S" &amp; ROW(J147)-$B147+VLOOKUP(1,INDIRECT("A" &amp; ROW(J147)+1-$B147 &amp; ":B999"),2,0)</f>
        <v>S147:S151</v>
      </c>
      <c r="K147" s="69" t="str">
        <f ca="1">"T" &amp; ROW(K147)+1-$B147 &amp; ":T" &amp; ROW(K147)-$B147+VLOOKUP(1,INDIRECT("A" &amp; ROW(K147)+1-$B147 &amp; ":B999"),2,0)</f>
        <v>T147:T151</v>
      </c>
      <c r="L147" s="69" t="str">
        <f ca="1">"M" &amp; ROW(I147)+1-$B147 &amp; ":U" &amp; ROW(I147)-$B147+VLOOKUP(1,INDIRECT("A" &amp; ROW(I147)+1-$B147 &amp; ":B999"),2,0)</f>
        <v>M147:U151</v>
      </c>
      <c r="M147" s="5">
        <f ca="1">IF(N147="","",RANK($U147,INDIRECT(H147),0))</f>
        <v>4</v>
      </c>
      <c r="N147" s="7">
        <v>15</v>
      </c>
      <c r="O147" s="76">
        <v>4.25</v>
      </c>
      <c r="P147" s="76">
        <v>0</v>
      </c>
      <c r="Q147" s="76">
        <v>0</v>
      </c>
      <c r="R147" s="76">
        <f>IF(RANK($O147,$O147:$Q147,0)=1,$O147,IF(RANK($P147,$O147:$Q147,0)=1,$P147,$Q147))</f>
        <v>4.25</v>
      </c>
      <c r="S147" s="76">
        <f>IF(RANK($O147,$O147:$Q147,0)=2,$O147,IF(RANK($P147,$O147:$Q147,0)=2,$P147,$Q147))</f>
        <v>0</v>
      </c>
      <c r="T147" s="76">
        <f>IF(RANK($O147,$O147:$Q147,0)=3,$O147,IF(RANK($P147,$O147:$Q147,0)=3,$P147,$Q147))</f>
        <v>0</v>
      </c>
      <c r="U147" s="76">
        <f>((($R147)*10000)+$S147)*10000+$T147+$N147/1000</f>
        <v>425000000.01499999</v>
      </c>
    </row>
    <row r="148" spans="1:23">
      <c r="A148" s="38" t="str">
        <f>IF(AND(N149=""),1,"")</f>
        <v/>
      </c>
      <c r="B148" s="84">
        <f>IF(B147="",1,B147+1)</f>
        <v>2</v>
      </c>
      <c r="C148" s="84">
        <f ca="1">IF(M148="","",VLOOKUP($B148,INDIRECT(L148),2,FALSE))</f>
        <v>18</v>
      </c>
      <c r="D148" s="67" t="str">
        <f ca="1">IF($C148="","",IF(ISERROR(VLOOKUP(C148,Athletes,2,FALSE)),"Unknown Athlete",PROPER(VLOOKUP(C148,Athletes,2,FALSE))))</f>
        <v>Jago Sheppard</v>
      </c>
      <c r="E148" s="67" t="str">
        <f ca="1">IF($C148="","",IF(VLOOKUP(C148,Athletes,3,FALSE)="","",VLOOKUP(C148,Athletes,3,FALSE)))</f>
        <v>CAC</v>
      </c>
      <c r="F148" s="67" t="str">
        <f ca="1">IF($C148="","",IF(ISERROR(VLOOKUP(C148,Athletes,7,FALSE)),"",VLOOKUP(C148,Athletes,7,FALSE)))</f>
        <v>U11B</v>
      </c>
      <c r="G148" s="85">
        <f ca="1">IF(M148="","",VLOOKUP($B148,INDIRECT(L148),6,FALSE))</f>
        <v>5</v>
      </c>
      <c r="H148" s="69" t="str">
        <f ca="1">"U" &amp; ROW(H148)+1-$B148 &amp; ":U" &amp; ROW(H148)-$B148+VLOOKUP(1,INDIRECT("A" &amp; ROW(H148)+1-$B148 &amp; ":B999"),2,0)</f>
        <v>U147:U151</v>
      </c>
      <c r="I148" s="69" t="str">
        <f ca="1">"R" &amp; ROW(I148)+1-$B148 &amp; ":R" &amp; ROW(I148)-$B148+VLOOKUP(1,INDIRECT("A" &amp; ROW(I148)+1-$B148 &amp; ":B999"),2,0)</f>
        <v>R147:R151</v>
      </c>
      <c r="J148" s="69" t="str">
        <f ca="1">"S" &amp; ROW(J148)+1-$B148 &amp; ":S" &amp; ROW(J148)-$B148+VLOOKUP(1,INDIRECT("A" &amp; ROW(J148)+1-$B148 &amp; ":B999"),2,0)</f>
        <v>S147:S151</v>
      </c>
      <c r="K148" s="69" t="str">
        <f ca="1">"T" &amp; ROW(K148)+1-$B148 &amp; ":T" &amp; ROW(K148)-$B148+VLOOKUP(1,INDIRECT("A" &amp; ROW(K148)+1-$B148 &amp; ":B999"),2,0)</f>
        <v>T147:T151</v>
      </c>
      <c r="L148" s="69" t="str">
        <f ca="1">"M" &amp; ROW(I148)+1-$B148 &amp; ":U" &amp; ROW(I148)-$B148+VLOOKUP(1,INDIRECT("A" &amp; ROW(I148)+1-$B148 &amp; ":B999"),2,0)</f>
        <v>M147:U151</v>
      </c>
      <c r="M148" s="5">
        <f ca="1">IF(N148="","",RANK($U148,INDIRECT(H148),0))</f>
        <v>2</v>
      </c>
      <c r="N148" s="7">
        <v>18</v>
      </c>
      <c r="O148" s="76">
        <v>5</v>
      </c>
      <c r="P148" s="76">
        <v>0</v>
      </c>
      <c r="Q148" s="76">
        <v>0</v>
      </c>
      <c r="R148" s="76">
        <f>IF(RANK($O148,$O148:$Q148,0)=1,$O148,IF(RANK($P148,$O148:$Q148,0)=1,$P148,$Q148))</f>
        <v>5</v>
      </c>
      <c r="S148" s="76">
        <f>IF(RANK($O148,$O148:$Q148,0)=2,$O148,IF(RANK($P148,$O148:$Q148,0)=2,$P148,$Q148))</f>
        <v>0</v>
      </c>
      <c r="T148" s="76">
        <f>IF(RANK($O148,$O148:$Q148,0)=3,$O148,IF(RANK($P148,$O148:$Q148,0)=3,$P148,$Q148))</f>
        <v>0</v>
      </c>
      <c r="U148" s="76">
        <f>((($R148)*10000)+$S148)*10000+$T148+$N148/1000</f>
        <v>500000000.01800001</v>
      </c>
    </row>
    <row r="149" spans="1:23">
      <c r="A149" s="38" t="str">
        <f>IF(AND(N150=""),1,"")</f>
        <v/>
      </c>
      <c r="B149" s="84">
        <f>IF(B148="",1,B148+1)</f>
        <v>3</v>
      </c>
      <c r="C149" s="84">
        <f ca="1">IF(M149="","",VLOOKUP($B149,INDIRECT(L149),2,FALSE))</f>
        <v>17</v>
      </c>
      <c r="D149" s="67" t="str">
        <f ca="1">IF($C149="","",IF(ISERROR(VLOOKUP(C149,Athletes,2,FALSE)),"Unknown Athlete",PROPER(VLOOKUP(C149,Athletes,2,FALSE))))</f>
        <v>Ben Bradley</v>
      </c>
      <c r="E149" s="67" t="str">
        <f ca="1">IF($C149="","",IF(VLOOKUP(C149,Athletes,3,FALSE)="","",VLOOKUP(C149,Athletes,3,FALSE)))</f>
        <v>CAC</v>
      </c>
      <c r="F149" s="67" t="str">
        <f ca="1">IF($C149="","",IF(ISERROR(VLOOKUP(C149,Athletes,7,FALSE)),"",VLOOKUP(C149,Athletes,7,FALSE)))</f>
        <v>U11B</v>
      </c>
      <c r="G149" s="85">
        <f ca="1">IF(M149="","",VLOOKUP($B149,INDIRECT(L149),6,FALSE))</f>
        <v>4.5</v>
      </c>
      <c r="H149" s="69" t="str">
        <f ca="1">"U" &amp; ROW(H149)+1-$B149 &amp; ":U" &amp; ROW(H149)-$B149+VLOOKUP(1,INDIRECT("A" &amp; ROW(H149)+1-$B149 &amp; ":B999"),2,0)</f>
        <v>U147:U151</v>
      </c>
      <c r="I149" s="69" t="str">
        <f ca="1">"R" &amp; ROW(I149)+1-$B149 &amp; ":R" &amp; ROW(I149)-$B149+VLOOKUP(1,INDIRECT("A" &amp; ROW(I149)+1-$B149 &amp; ":B999"),2,0)</f>
        <v>R147:R151</v>
      </c>
      <c r="J149" s="69" t="str">
        <f ca="1">"S" &amp; ROW(J149)+1-$B149 &amp; ":S" &amp; ROW(J149)-$B149+VLOOKUP(1,INDIRECT("A" &amp; ROW(J149)+1-$B149 &amp; ":B999"),2,0)</f>
        <v>S147:S151</v>
      </c>
      <c r="K149" s="69" t="str">
        <f ca="1">"T" &amp; ROW(K149)+1-$B149 &amp; ":T" &amp; ROW(K149)-$B149+VLOOKUP(1,INDIRECT("A" &amp; ROW(K149)+1-$B149 &amp; ":B999"),2,0)</f>
        <v>T147:T151</v>
      </c>
      <c r="L149" s="69" t="str">
        <f ca="1">"M" &amp; ROW(I149)+1-$B149 &amp; ":U" &amp; ROW(I149)-$B149+VLOOKUP(1,INDIRECT("A" &amp; ROW(I149)+1-$B149 &amp; ":B999"),2,0)</f>
        <v>M147:U151</v>
      </c>
      <c r="M149" s="5">
        <f ca="1">IF(N149="","",RANK($U149,INDIRECT(H149),0))</f>
        <v>1</v>
      </c>
      <c r="N149" s="7">
        <v>19</v>
      </c>
      <c r="O149" s="76">
        <v>5</v>
      </c>
      <c r="P149" s="76">
        <v>0</v>
      </c>
      <c r="Q149" s="76">
        <v>0</v>
      </c>
      <c r="R149" s="76">
        <f>IF(RANK($O149,$O149:$Q149,0)=1,$O149,IF(RANK($P149,$O149:$Q149,0)=1,$P149,$Q149))</f>
        <v>5</v>
      </c>
      <c r="S149" s="76">
        <f>IF(RANK($O149,$O149:$Q149,0)=2,$O149,IF(RANK($P149,$O149:$Q149,0)=2,$P149,$Q149))</f>
        <v>0</v>
      </c>
      <c r="T149" s="76">
        <f>IF(RANK($O149,$O149:$Q149,0)=3,$O149,IF(RANK($P149,$O149:$Q149,0)=3,$P149,$Q149))</f>
        <v>0</v>
      </c>
      <c r="U149" s="76">
        <f>((($R149)*10000)+$S149)*10000+$T149+$N149/1000</f>
        <v>500000000.01899999</v>
      </c>
    </row>
    <row r="150" spans="1:23">
      <c r="A150" s="38" t="str">
        <f>IF(AND(N151=""),1,"")</f>
        <v/>
      </c>
      <c r="B150" s="84">
        <f>IF(B149="",1,B149+1)</f>
        <v>4</v>
      </c>
      <c r="C150" s="84">
        <f ca="1">IF(M150="","",VLOOKUP($B150,INDIRECT(L150),2,FALSE))</f>
        <v>15</v>
      </c>
      <c r="D150" s="67" t="str">
        <f ca="1">IF($C150="","",IF(ISERROR(VLOOKUP(C150,Athletes,2,FALSE)),"Unknown Athlete",PROPER(VLOOKUP(C150,Athletes,2,FALSE))))</f>
        <v>Rhys Johns</v>
      </c>
      <c r="E150" s="67" t="str">
        <f ca="1">IF($C150="","",IF(VLOOKUP(C150,Athletes,3,FALSE)="","",VLOOKUP(C150,Athletes,3,FALSE)))</f>
        <v>CAC</v>
      </c>
      <c r="F150" s="67" t="str">
        <f ca="1">IF($C150="","",IF(ISERROR(VLOOKUP(C150,Athletes,7,FALSE)),"",VLOOKUP(C150,Athletes,7,FALSE)))</f>
        <v>U11B</v>
      </c>
      <c r="G150" s="85">
        <f ca="1">IF(M150="","",VLOOKUP($B150,INDIRECT(L150),6,FALSE))</f>
        <v>4.25</v>
      </c>
      <c r="H150" s="69" t="str">
        <f ca="1">"U" &amp; ROW(H150)+1-$B150 &amp; ":U" &amp; ROW(H150)-$B150+VLOOKUP(1,INDIRECT("A" &amp; ROW(H150)+1-$B150 &amp; ":B999"),2,0)</f>
        <v>U147:U151</v>
      </c>
      <c r="I150" s="69" t="str">
        <f ca="1">"R" &amp; ROW(I150)+1-$B150 &amp; ":R" &amp; ROW(I150)-$B150+VLOOKUP(1,INDIRECT("A" &amp; ROW(I150)+1-$B150 &amp; ":B999"),2,0)</f>
        <v>R147:R151</v>
      </c>
      <c r="J150" s="69" t="str">
        <f ca="1">"S" &amp; ROW(J150)+1-$B150 &amp; ":S" &amp; ROW(J150)-$B150+VLOOKUP(1,INDIRECT("A" &amp; ROW(J150)+1-$B150 &amp; ":B999"),2,0)</f>
        <v>S147:S151</v>
      </c>
      <c r="K150" s="69" t="str">
        <f ca="1">"T" &amp; ROW(K150)+1-$B150 &amp; ":T" &amp; ROW(K150)-$B150+VLOOKUP(1,INDIRECT("A" &amp; ROW(K150)+1-$B150 &amp; ":B999"),2,0)</f>
        <v>T147:T151</v>
      </c>
      <c r="L150" s="69" t="str">
        <f ca="1">"M" &amp; ROW(I150)+1-$B150 &amp; ":U" &amp; ROW(I150)-$B150+VLOOKUP(1,INDIRECT("A" &amp; ROW(I150)+1-$B150 &amp; ":B999"),2,0)</f>
        <v>M147:U151</v>
      </c>
      <c r="M150" s="5">
        <f ca="1">IF(N150="","",RANK($U150,INDIRECT(H150),0))</f>
        <v>3</v>
      </c>
      <c r="N150" s="7">
        <v>17</v>
      </c>
      <c r="O150" s="76">
        <v>4.5</v>
      </c>
      <c r="P150" s="76">
        <v>0</v>
      </c>
      <c r="Q150" s="76">
        <v>0</v>
      </c>
      <c r="R150" s="76">
        <f>IF(RANK($O150,$O150:$Q150,0)=1,$O150,IF(RANK($P150,$O150:$Q150,0)=1,$P150,$Q150))</f>
        <v>4.5</v>
      </c>
      <c r="S150" s="76">
        <f>IF(RANK($O150,$O150:$Q150,0)=2,$O150,IF(RANK($P150,$O150:$Q150,0)=2,$P150,$Q150))</f>
        <v>0</v>
      </c>
      <c r="T150" s="76">
        <f>IF(RANK($O150,$O150:$Q150,0)=3,$O150,IF(RANK($P150,$O150:$Q150,0)=3,$P150,$Q150))</f>
        <v>0</v>
      </c>
      <c r="U150" s="76">
        <f>((($R150)*10000)+$S150)*10000+$T150+$N150/1000</f>
        <v>450000000.01700002</v>
      </c>
    </row>
    <row r="151" spans="1:23">
      <c r="A151" s="38">
        <f>IF(AND(N152=""),1,"")</f>
        <v>1</v>
      </c>
      <c r="B151" s="84">
        <f>IF(B150="",1,B150+1)</f>
        <v>5</v>
      </c>
      <c r="C151" s="84">
        <f ca="1">IF(M151="","",VLOOKUP($B151,INDIRECT(L151),2,FALSE))</f>
        <v>16</v>
      </c>
      <c r="D151" s="67" t="str">
        <f ca="1">IF($C151="","",IF(ISERROR(VLOOKUP(C151,Athletes,2,FALSE)),"Unknown Athlete",PROPER(VLOOKUP(C151,Athletes,2,FALSE))))</f>
        <v>Kieran Ludkin</v>
      </c>
      <c r="E151" s="67" t="str">
        <f ca="1">IF($C151="","",IF(VLOOKUP(C151,Athletes,3,FALSE)="","",VLOOKUP(C151,Athletes,3,FALSE)))</f>
        <v>CAC</v>
      </c>
      <c r="F151" s="67" t="str">
        <f ca="1">IF($C151="","",IF(ISERROR(VLOOKUP(C151,Athletes,7,FALSE)),"",VLOOKUP(C151,Athletes,7,FALSE)))</f>
        <v>U11B</v>
      </c>
      <c r="G151" s="85">
        <f ca="1">IF(M151="","",VLOOKUP($B151,INDIRECT(L151),6,FALSE))</f>
        <v>3.5</v>
      </c>
      <c r="H151" s="69" t="str">
        <f ca="1">"U" &amp; ROW(H151)+1-$B151 &amp; ":U" &amp; ROW(H151)-$B151+VLOOKUP(1,INDIRECT("A" &amp; ROW(H151)+1-$B151 &amp; ":B999"),2,0)</f>
        <v>U147:U151</v>
      </c>
      <c r="I151" s="69" t="str">
        <f ca="1">"R" &amp; ROW(I151)+1-$B151 &amp; ":R" &amp; ROW(I151)-$B151+VLOOKUP(1,INDIRECT("A" &amp; ROW(I151)+1-$B151 &amp; ":B999"),2,0)</f>
        <v>R147:R151</v>
      </c>
      <c r="J151" s="69" t="str">
        <f ca="1">"S" &amp; ROW(J151)+1-$B151 &amp; ":S" &amp; ROW(J151)-$B151+VLOOKUP(1,INDIRECT("A" &amp; ROW(J151)+1-$B151 &amp; ":B999"),2,0)</f>
        <v>S147:S151</v>
      </c>
      <c r="K151" s="69" t="str">
        <f ca="1">"T" &amp; ROW(K151)+1-$B151 &amp; ":T" &amp; ROW(K151)-$B151+VLOOKUP(1,INDIRECT("A" &amp; ROW(K151)+1-$B151 &amp; ":B999"),2,0)</f>
        <v>T147:T151</v>
      </c>
      <c r="L151" s="69" t="str">
        <f ca="1">"M" &amp; ROW(I151)+1-$B151 &amp; ":U" &amp; ROW(I151)-$B151+VLOOKUP(1,INDIRECT("A" &amp; ROW(I151)+1-$B151 &amp; ":B999"),2,0)</f>
        <v>M147:U151</v>
      </c>
      <c r="M151" s="5">
        <f ca="1">IF(N151="","",RANK($U151,INDIRECT(H151),0))</f>
        <v>5</v>
      </c>
      <c r="N151" s="7">
        <v>16</v>
      </c>
      <c r="O151" s="76">
        <v>3.5</v>
      </c>
      <c r="P151" s="76">
        <v>0</v>
      </c>
      <c r="Q151" s="76">
        <v>0</v>
      </c>
      <c r="R151" s="76">
        <f>IF(RANK($O151,$O151:$Q151,0)=1,$O151,IF(RANK($P151,$O151:$Q151,0)=1,$P151,$Q151))</f>
        <v>3.5</v>
      </c>
      <c r="S151" s="76">
        <f>IF(RANK($O151,$O151:$Q151,0)=2,$O151,IF(RANK($P151,$O151:$Q151,0)=2,$P151,$Q151))</f>
        <v>0</v>
      </c>
      <c r="T151" s="76">
        <f>IF(RANK($O151,$O151:$Q151,0)=3,$O151,IF(RANK($P151,$O151:$Q151,0)=3,$P151,$Q151))</f>
        <v>0</v>
      </c>
      <c r="U151" s="76">
        <f>((($R151)*10000)+$S151)*10000+$T151+$N151/1000</f>
        <v>350000000.01599997</v>
      </c>
    </row>
    <row r="152" spans="1:2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</row>
    <row r="153" spans="1:2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</row>
    <row r="154" spans="1:2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</row>
    <row r="155" spans="1:23" ht="18">
      <c r="B155" s="66" t="s">
        <v>10</v>
      </c>
      <c r="C155" s="66" t="s">
        <v>133</v>
      </c>
      <c r="E155" s="66"/>
      <c r="G155" s="68"/>
      <c r="N155" s="70" t="s">
        <v>15</v>
      </c>
      <c r="O155" s="71"/>
      <c r="P155" s="71"/>
      <c r="Q155" s="72"/>
      <c r="R155" s="72"/>
      <c r="S155" s="72"/>
      <c r="T155" s="72"/>
      <c r="U155" s="73"/>
      <c r="V155" s="73"/>
      <c r="W155" s="73"/>
    </row>
    <row r="156" spans="1:23" ht="15.75" customHeight="1">
      <c r="B156" s="66"/>
      <c r="D156" s="66"/>
      <c r="E156" s="74"/>
      <c r="N156" s="5"/>
      <c r="R156" s="76"/>
      <c r="S156" s="76"/>
      <c r="T156" s="76"/>
    </row>
    <row r="157" spans="1:23" ht="15.75" thickBot="1">
      <c r="A157" s="40" t="s">
        <v>50</v>
      </c>
      <c r="B157" s="10" t="s">
        <v>9</v>
      </c>
      <c r="C157" s="10" t="s">
        <v>62</v>
      </c>
      <c r="D157" s="10" t="s">
        <v>6</v>
      </c>
      <c r="E157" s="10" t="s">
        <v>7</v>
      </c>
      <c r="F157" s="10" t="s">
        <v>49</v>
      </c>
      <c r="G157" s="43" t="s">
        <v>12</v>
      </c>
      <c r="H157" s="79" t="s">
        <v>54</v>
      </c>
      <c r="I157" s="79" t="s">
        <v>51</v>
      </c>
      <c r="J157" s="79" t="s">
        <v>52</v>
      </c>
      <c r="K157" s="79" t="s">
        <v>53</v>
      </c>
      <c r="L157" s="79" t="s">
        <v>24</v>
      </c>
      <c r="M157" s="80" t="s">
        <v>23</v>
      </c>
      <c r="N157" s="81" t="s">
        <v>62</v>
      </c>
      <c r="O157" s="82" t="s">
        <v>16</v>
      </c>
      <c r="P157" s="82" t="s">
        <v>17</v>
      </c>
      <c r="Q157" s="82" t="s">
        <v>18</v>
      </c>
      <c r="R157" s="83" t="s">
        <v>19</v>
      </c>
      <c r="S157" s="83" t="s">
        <v>20</v>
      </c>
      <c r="T157" s="83" t="s">
        <v>21</v>
      </c>
      <c r="U157" s="80" t="s">
        <v>22</v>
      </c>
    </row>
    <row r="158" spans="1:23" ht="15">
      <c r="B158" s="77"/>
      <c r="C158" s="77"/>
      <c r="D158" s="77"/>
      <c r="E158" s="77"/>
      <c r="F158" s="77"/>
      <c r="G158" s="78"/>
      <c r="H158" s="69"/>
      <c r="I158" s="69"/>
      <c r="N158" s="5"/>
      <c r="R158" s="76"/>
      <c r="S158" s="76"/>
      <c r="T158" s="76"/>
      <c r="U158" s="76"/>
    </row>
    <row r="159" spans="1:23">
      <c r="A159" s="38" t="str">
        <f>IF(AND(N160=""),1,"")</f>
        <v/>
      </c>
      <c r="B159" s="84">
        <f>IF(B158="",1,B158+1)</f>
        <v>1</v>
      </c>
      <c r="C159" s="84">
        <f ca="1">IF(M159="","",VLOOKUP($B159,INDIRECT(L159),2,FALSE))</f>
        <v>21</v>
      </c>
      <c r="D159" s="67" t="str">
        <f ca="1">IF($C159="","",IF(ISERROR(VLOOKUP(C159,Athletes,2,FALSE)),"Unknown Athlete",PROPER(VLOOKUP(C159,Athletes,2,FALSE))))</f>
        <v>Isabel Jones</v>
      </c>
      <c r="E159" s="67" t="str">
        <f ca="1">IF($C159="","",IF(VLOOKUP(C159,Athletes,3,FALSE)="","",VLOOKUP(C159,Athletes,3,FALSE)))</f>
        <v>N&amp;P</v>
      </c>
      <c r="F159" s="67" t="str">
        <f ca="1">IF($C159="","",IF(ISERROR(VLOOKUP(C159,Athletes,7,FALSE)),"",VLOOKUP(C159,Athletes,7,FALSE)))</f>
        <v>U11G</v>
      </c>
      <c r="G159" s="85">
        <f ca="1">IF(M159="","",VLOOKUP($B159,INDIRECT(L159),6,FALSE))</f>
        <v>4.25</v>
      </c>
      <c r="H159" s="69" t="str">
        <f ca="1">"U" &amp; ROW(H159)+1-$B159 &amp; ":U" &amp; ROW(H159)-$B159+VLOOKUP(1,INDIRECT("A" &amp; ROW(H159)+1-$B159 &amp; ":B999"),2,0)</f>
        <v>U159:U163</v>
      </c>
      <c r="I159" s="69" t="str">
        <f ca="1">"R" &amp; ROW(I159)+1-$B159 &amp; ":R" &amp; ROW(I159)-$B159+VLOOKUP(1,INDIRECT("A" &amp; ROW(I159)+1-$B159 &amp; ":B999"),2,0)</f>
        <v>R159:R163</v>
      </c>
      <c r="J159" s="69" t="str">
        <f ca="1">"S" &amp; ROW(J159)+1-$B159 &amp; ":S" &amp; ROW(J159)-$B159+VLOOKUP(1,INDIRECT("A" &amp; ROW(J159)+1-$B159 &amp; ":B999"),2,0)</f>
        <v>S159:S163</v>
      </c>
      <c r="K159" s="69" t="str">
        <f ca="1">"T" &amp; ROW(K159)+1-$B159 &amp; ":T" &amp; ROW(K159)-$B159+VLOOKUP(1,INDIRECT("A" &amp; ROW(K159)+1-$B159 &amp; ":B999"),2,0)</f>
        <v>T159:T163</v>
      </c>
      <c r="L159" s="69" t="str">
        <f ca="1">"M" &amp; ROW(I159)+1-$B159 &amp; ":U" &amp; ROW(I159)-$B159+VLOOKUP(1,INDIRECT("A" &amp; ROW(I159)+1-$B159 &amp; ":B999"),2,0)</f>
        <v>M159:U163</v>
      </c>
      <c r="M159" s="5">
        <f ca="1">IF(N159="","",RANK($U159,INDIRECT(H159),0))</f>
        <v>1</v>
      </c>
      <c r="N159" s="7">
        <v>21</v>
      </c>
      <c r="O159" s="76">
        <v>4.25</v>
      </c>
      <c r="P159" s="76">
        <v>0</v>
      </c>
      <c r="Q159" s="76">
        <v>0</v>
      </c>
      <c r="R159" s="76">
        <f>IF(RANK($O159,$O159:$Q159,0)=1,$O159,IF(RANK($P159,$O159:$Q159,0)=1,$P159,$Q159))</f>
        <v>4.25</v>
      </c>
      <c r="S159" s="76">
        <f>IF(RANK($O159,$O159:$Q159,0)=2,$O159,IF(RANK($P159,$O159:$Q159,0)=2,$P159,$Q159))</f>
        <v>0</v>
      </c>
      <c r="T159" s="76">
        <f>IF(RANK($O159,$O159:$Q159,0)=3,$O159,IF(RANK($P159,$O159:$Q159,0)=3,$P159,$Q159))</f>
        <v>0</v>
      </c>
      <c r="U159" s="76">
        <f>((($R159)*10000)+$S159)*10000+$T159+$N159/1000</f>
        <v>425000000.02100003</v>
      </c>
    </row>
    <row r="160" spans="1:23">
      <c r="A160" s="38" t="str">
        <f>IF(AND(N161=""),1,"")</f>
        <v/>
      </c>
      <c r="B160" s="84">
        <f>IF(B159="",1,B159+1)</f>
        <v>2</v>
      </c>
      <c r="C160" s="84">
        <f ca="1">IF(M160="","",VLOOKUP($B160,INDIRECT(L160),2,FALSE))</f>
        <v>23</v>
      </c>
      <c r="D160" s="67" t="str">
        <f ca="1">IF($C160="","",IF(ISERROR(VLOOKUP(C160,Athletes,2,FALSE)),"Unknown Athlete",PROPER(VLOOKUP(C160,Athletes,2,FALSE))))</f>
        <v>Zoe Lawrence</v>
      </c>
      <c r="E160" s="67" t="str">
        <f ca="1">IF($C160="","",IF(VLOOKUP(C160,Athletes,3,FALSE)="","",VLOOKUP(C160,Athletes,3,FALSE)))</f>
        <v>CAC</v>
      </c>
      <c r="F160" s="67" t="str">
        <f ca="1">IF($C160="","",IF(ISERROR(VLOOKUP(C160,Athletes,7,FALSE)),"",VLOOKUP(C160,Athletes,7,FALSE)))</f>
        <v>U11G</v>
      </c>
      <c r="G160" s="85">
        <f ca="1">IF(M160="","",VLOOKUP($B160,INDIRECT(L160),6,FALSE))</f>
        <v>4</v>
      </c>
      <c r="H160" s="69" t="str">
        <f ca="1">"U" &amp; ROW(H160)+1-$B160 &amp; ":U" &amp; ROW(H160)-$B160+VLOOKUP(1,INDIRECT("A" &amp; ROW(H160)+1-$B160 &amp; ":B999"),2,0)</f>
        <v>U159:U163</v>
      </c>
      <c r="I160" s="69" t="str">
        <f ca="1">"R" &amp; ROW(I160)+1-$B160 &amp; ":R" &amp; ROW(I160)-$B160+VLOOKUP(1,INDIRECT("A" &amp; ROW(I160)+1-$B160 &amp; ":B999"),2,0)</f>
        <v>R159:R163</v>
      </c>
      <c r="J160" s="69" t="str">
        <f ca="1">"S" &amp; ROW(J160)+1-$B160 &amp; ":S" &amp; ROW(J160)-$B160+VLOOKUP(1,INDIRECT("A" &amp; ROW(J160)+1-$B160 &amp; ":B999"),2,0)</f>
        <v>S159:S163</v>
      </c>
      <c r="K160" s="69" t="str">
        <f ca="1">"T" &amp; ROW(K160)+1-$B160 &amp; ":T" &amp; ROW(K160)-$B160+VLOOKUP(1,INDIRECT("A" &amp; ROW(K160)+1-$B160 &amp; ":B999"),2,0)</f>
        <v>T159:T163</v>
      </c>
      <c r="L160" s="69" t="str">
        <f ca="1">"M" &amp; ROW(I160)+1-$B160 &amp; ":U" &amp; ROW(I160)-$B160+VLOOKUP(1,INDIRECT("A" &amp; ROW(I160)+1-$B160 &amp; ":B999"),2,0)</f>
        <v>M159:U163</v>
      </c>
      <c r="M160" s="5">
        <f ca="1">IF(N160="","",RANK($U160,INDIRECT(H160),0))</f>
        <v>4</v>
      </c>
      <c r="N160" s="7">
        <v>20</v>
      </c>
      <c r="O160" s="76">
        <v>4</v>
      </c>
      <c r="P160" s="76">
        <v>0</v>
      </c>
      <c r="Q160" s="76">
        <v>0</v>
      </c>
      <c r="R160" s="76">
        <f>IF(RANK($O160,$O160:$Q160,0)=1,$O160,IF(RANK($P160,$O160:$Q160,0)=1,$P160,$Q160))</f>
        <v>4</v>
      </c>
      <c r="S160" s="76">
        <f>IF(RANK($O160,$O160:$Q160,0)=2,$O160,IF(RANK($P160,$O160:$Q160,0)=2,$P160,$Q160))</f>
        <v>0</v>
      </c>
      <c r="T160" s="76">
        <f>IF(RANK($O160,$O160:$Q160,0)=3,$O160,IF(RANK($P160,$O160:$Q160,0)=3,$P160,$Q160))</f>
        <v>0</v>
      </c>
      <c r="U160" s="76">
        <f>((($R160)*10000)+$S160)*10000+$T160+$N160/1000</f>
        <v>400000000.01999998</v>
      </c>
    </row>
    <row r="161" spans="1:23">
      <c r="A161" s="38" t="str">
        <f>IF(AND(N162=""),1,"")</f>
        <v/>
      </c>
      <c r="B161" s="84">
        <f>IF(B160="",1,B160+1)</f>
        <v>3</v>
      </c>
      <c r="C161" s="84">
        <f ca="1">IF(M161="","",VLOOKUP($B161,INDIRECT(L161),2,FALSE))</f>
        <v>22</v>
      </c>
      <c r="D161" s="67" t="str">
        <f ca="1">IF($C161="","",IF(ISERROR(VLOOKUP(C161,Athletes,2,FALSE)),"Unknown Athlete",PROPER(VLOOKUP(C161,Athletes,2,FALSE))))</f>
        <v>Rebecca Benney</v>
      </c>
      <c r="E161" s="67" t="str">
        <f ca="1">IF($C161="","",IF(VLOOKUP(C161,Athletes,3,FALSE)="","",VLOOKUP(C161,Athletes,3,FALSE)))</f>
        <v>CAC</v>
      </c>
      <c r="F161" s="67" t="str">
        <f ca="1">IF($C161="","",IF(ISERROR(VLOOKUP(C161,Athletes,7,FALSE)),"",VLOOKUP(C161,Athletes,7,FALSE)))</f>
        <v>U11G</v>
      </c>
      <c r="G161" s="85">
        <f ca="1">IF(M161="","",VLOOKUP($B161,INDIRECT(L161),6,FALSE))</f>
        <v>4</v>
      </c>
      <c r="H161" s="69" t="str">
        <f ca="1">"U" &amp; ROW(H161)+1-$B161 &amp; ":U" &amp; ROW(H161)-$B161+VLOOKUP(1,INDIRECT("A" &amp; ROW(H161)+1-$B161 &amp; ":B999"),2,0)</f>
        <v>U159:U163</v>
      </c>
      <c r="I161" s="69" t="str">
        <f ca="1">"R" &amp; ROW(I161)+1-$B161 &amp; ":R" &amp; ROW(I161)-$B161+VLOOKUP(1,INDIRECT("A" &amp; ROW(I161)+1-$B161 &amp; ":B999"),2,0)</f>
        <v>R159:R163</v>
      </c>
      <c r="J161" s="69" t="str">
        <f ca="1">"S" &amp; ROW(J161)+1-$B161 &amp; ":S" &amp; ROW(J161)-$B161+VLOOKUP(1,INDIRECT("A" &amp; ROW(J161)+1-$B161 &amp; ":B999"),2,0)</f>
        <v>S159:S163</v>
      </c>
      <c r="K161" s="69" t="str">
        <f ca="1">"T" &amp; ROW(K161)+1-$B161 &amp; ":T" &amp; ROW(K161)-$B161+VLOOKUP(1,INDIRECT("A" &amp; ROW(K161)+1-$B161 &amp; ":B999"),2,0)</f>
        <v>T159:T163</v>
      </c>
      <c r="L161" s="69" t="str">
        <f ca="1">"M" &amp; ROW(I161)+1-$B161 &amp; ":U" &amp; ROW(I161)-$B161+VLOOKUP(1,INDIRECT("A" &amp; ROW(I161)+1-$B161 &amp; ":B999"),2,0)</f>
        <v>M159:U163</v>
      </c>
      <c r="M161" s="5">
        <f ca="1">IF(N161="","",RANK($U161,INDIRECT(H161),0))</f>
        <v>2</v>
      </c>
      <c r="N161" s="7">
        <v>23</v>
      </c>
      <c r="O161" s="76">
        <v>4</v>
      </c>
      <c r="P161" s="76">
        <v>0</v>
      </c>
      <c r="Q161" s="76">
        <v>0</v>
      </c>
      <c r="R161" s="76">
        <f>IF(RANK($O161,$O161:$Q161,0)=1,$O161,IF(RANK($P161,$O161:$Q161,0)=1,$P161,$Q161))</f>
        <v>4</v>
      </c>
      <c r="S161" s="76">
        <f>IF(RANK($O161,$O161:$Q161,0)=2,$O161,IF(RANK($P161,$O161:$Q161,0)=2,$P161,$Q161))</f>
        <v>0</v>
      </c>
      <c r="T161" s="76">
        <f>IF(RANK($O161,$O161:$Q161,0)=3,$O161,IF(RANK($P161,$O161:$Q161,0)=3,$P161,$Q161))</f>
        <v>0</v>
      </c>
      <c r="U161" s="76">
        <f>((($R161)*10000)+$S161)*10000+$T161+$N161/1000</f>
        <v>400000000.023</v>
      </c>
    </row>
    <row r="162" spans="1:23">
      <c r="A162" s="38" t="str">
        <f>IF(AND(N163=""),1,"")</f>
        <v/>
      </c>
      <c r="B162" s="84">
        <f>IF(B161="",1,B161+1)</f>
        <v>4</v>
      </c>
      <c r="C162" s="84">
        <f ca="1">IF(M162="","",VLOOKUP($B162,INDIRECT(L162),2,FALSE))</f>
        <v>20</v>
      </c>
      <c r="D162" s="67" t="str">
        <f ca="1">IF($C162="","",IF(ISERROR(VLOOKUP(C162,Athletes,2,FALSE)),"Unknown Athlete",PROPER(VLOOKUP(C162,Athletes,2,FALSE))))</f>
        <v>Lucy Hughes</v>
      </c>
      <c r="E162" s="67" t="str">
        <f ca="1">IF($C162="","",IF(VLOOKUP(C162,Athletes,3,FALSE)="","",VLOOKUP(C162,Athletes,3,FALSE)))</f>
        <v>CAC</v>
      </c>
      <c r="F162" s="67" t="str">
        <f ca="1">IF($C162="","",IF(ISERROR(VLOOKUP(C162,Athletes,7,FALSE)),"",VLOOKUP(C162,Athletes,7,FALSE)))</f>
        <v>U11G</v>
      </c>
      <c r="G162" s="85">
        <f ca="1">IF(M162="","",VLOOKUP($B162,INDIRECT(L162),6,FALSE))</f>
        <v>4</v>
      </c>
      <c r="H162" s="69" t="str">
        <f ca="1">"U" &amp; ROW(H162)+1-$B162 &amp; ":U" &amp; ROW(H162)-$B162+VLOOKUP(1,INDIRECT("A" &amp; ROW(H162)+1-$B162 &amp; ":B999"),2,0)</f>
        <v>U159:U163</v>
      </c>
      <c r="I162" s="69" t="str">
        <f ca="1">"R" &amp; ROW(I162)+1-$B162 &amp; ":R" &amp; ROW(I162)-$B162+VLOOKUP(1,INDIRECT("A" &amp; ROW(I162)+1-$B162 &amp; ":B999"),2,0)</f>
        <v>R159:R163</v>
      </c>
      <c r="J162" s="69" t="str">
        <f ca="1">"S" &amp; ROW(J162)+1-$B162 &amp; ":S" &amp; ROW(J162)-$B162+VLOOKUP(1,INDIRECT("A" &amp; ROW(J162)+1-$B162 &amp; ":B999"),2,0)</f>
        <v>S159:S163</v>
      </c>
      <c r="K162" s="69" t="str">
        <f ca="1">"T" &amp; ROW(K162)+1-$B162 &amp; ":T" &amp; ROW(K162)-$B162+VLOOKUP(1,INDIRECT("A" &amp; ROW(K162)+1-$B162 &amp; ":B999"),2,0)</f>
        <v>T159:T163</v>
      </c>
      <c r="L162" s="69" t="str">
        <f ca="1">"M" &amp; ROW(I162)+1-$B162 &amp; ":U" &amp; ROW(I162)-$B162+VLOOKUP(1,INDIRECT("A" &amp; ROW(I162)+1-$B162 &amp; ":B999"),2,0)</f>
        <v>M159:U163</v>
      </c>
      <c r="M162" s="5">
        <f ca="1">IF(N162="","",RANK($U162,INDIRECT(H162),0))</f>
        <v>5</v>
      </c>
      <c r="N162" s="7">
        <v>24</v>
      </c>
      <c r="O162" s="76">
        <v>3.5</v>
      </c>
      <c r="P162" s="76">
        <v>0</v>
      </c>
      <c r="Q162" s="76">
        <v>0</v>
      </c>
      <c r="R162" s="76">
        <f>IF(RANK($O162,$O162:$Q162,0)=1,$O162,IF(RANK($P162,$O162:$Q162,0)=1,$P162,$Q162))</f>
        <v>3.5</v>
      </c>
      <c r="S162" s="76">
        <f>IF(RANK($O162,$O162:$Q162,0)=2,$O162,IF(RANK($P162,$O162:$Q162,0)=2,$P162,$Q162))</f>
        <v>0</v>
      </c>
      <c r="T162" s="76">
        <f>IF(RANK($O162,$O162:$Q162,0)=3,$O162,IF(RANK($P162,$O162:$Q162,0)=3,$P162,$Q162))</f>
        <v>0</v>
      </c>
      <c r="U162" s="76">
        <f>((($R162)*10000)+$S162)*10000+$T162+$N162/1000</f>
        <v>350000000.02399999</v>
      </c>
    </row>
    <row r="163" spans="1:23">
      <c r="A163" s="38">
        <f>IF(AND(N164=""),1,"")</f>
        <v>1</v>
      </c>
      <c r="B163" s="84">
        <f>IF(B162="",1,B162+1)</f>
        <v>5</v>
      </c>
      <c r="C163" s="84">
        <f ca="1">IF(M163="","",VLOOKUP($B163,INDIRECT(L163),2,FALSE))</f>
        <v>24</v>
      </c>
      <c r="D163" s="67" t="str">
        <f ca="1">IF($C163="","",IF(ISERROR(VLOOKUP(C163,Athletes,2,FALSE)),"Unknown Athlete",PROPER(VLOOKUP(C163,Athletes,2,FALSE))))</f>
        <v>Catherine Groves</v>
      </c>
      <c r="E163" s="67" t="str">
        <f ca="1">IF($C163="","",IF(VLOOKUP(C163,Athletes,3,FALSE)="","",VLOOKUP(C163,Athletes,3,FALSE)))</f>
        <v>CAC</v>
      </c>
      <c r="F163" s="67" t="str">
        <f ca="1">IF($C163="","",IF(ISERROR(VLOOKUP(C163,Athletes,7,FALSE)),"",VLOOKUP(C163,Athletes,7,FALSE)))</f>
        <v>U11G</v>
      </c>
      <c r="G163" s="85">
        <f ca="1">IF(M163="","",VLOOKUP($B163,INDIRECT(L163),6,FALSE))</f>
        <v>3.5</v>
      </c>
      <c r="H163" s="69" t="str">
        <f ca="1">"U" &amp; ROW(H163)+1-$B163 &amp; ":U" &amp; ROW(H163)-$B163+VLOOKUP(1,INDIRECT("A" &amp; ROW(H163)+1-$B163 &amp; ":B999"),2,0)</f>
        <v>U159:U163</v>
      </c>
      <c r="I163" s="69" t="str">
        <f ca="1">"R" &amp; ROW(I163)+1-$B163 &amp; ":R" &amp; ROW(I163)-$B163+VLOOKUP(1,INDIRECT("A" &amp; ROW(I163)+1-$B163 &amp; ":B999"),2,0)</f>
        <v>R159:R163</v>
      </c>
      <c r="J163" s="69" t="str">
        <f ca="1">"S" &amp; ROW(J163)+1-$B163 &amp; ":S" &amp; ROW(J163)-$B163+VLOOKUP(1,INDIRECT("A" &amp; ROW(J163)+1-$B163 &amp; ":B999"),2,0)</f>
        <v>S159:S163</v>
      </c>
      <c r="K163" s="69" t="str">
        <f ca="1">"T" &amp; ROW(K163)+1-$B163 &amp; ":T" &amp; ROW(K163)-$B163+VLOOKUP(1,INDIRECT("A" &amp; ROW(K163)+1-$B163 &amp; ":B999"),2,0)</f>
        <v>T159:T163</v>
      </c>
      <c r="L163" s="69" t="str">
        <f ca="1">"M" &amp; ROW(I163)+1-$B163 &amp; ":U" &amp; ROW(I163)-$B163+VLOOKUP(1,INDIRECT("A" &amp; ROW(I163)+1-$B163 &amp; ":B999"),2,0)</f>
        <v>M159:U163</v>
      </c>
      <c r="M163" s="5">
        <f ca="1">IF(N163="","",RANK($U163,INDIRECT(H163),0))</f>
        <v>3</v>
      </c>
      <c r="N163" s="7">
        <v>22</v>
      </c>
      <c r="O163" s="76">
        <v>4</v>
      </c>
      <c r="P163" s="76">
        <v>0</v>
      </c>
      <c r="Q163" s="76">
        <v>0</v>
      </c>
      <c r="R163" s="76">
        <f>IF(RANK($O163,$O163:$Q163,0)=1,$O163,IF(RANK($P163,$O163:$Q163,0)=1,$P163,$Q163))</f>
        <v>4</v>
      </c>
      <c r="S163" s="76">
        <f>IF(RANK($O163,$O163:$Q163,0)=2,$O163,IF(RANK($P163,$O163:$Q163,0)=2,$P163,$Q163))</f>
        <v>0</v>
      </c>
      <c r="T163" s="76">
        <f>IF(RANK($O163,$O163:$Q163,0)=3,$O163,IF(RANK($P163,$O163:$Q163,0)=3,$P163,$Q163))</f>
        <v>0</v>
      </c>
      <c r="U163" s="76">
        <f>((($R163)*10000)+$S163)*10000+$T163+$N163/1000</f>
        <v>400000000.02200001</v>
      </c>
    </row>
    <row r="164" spans="1:2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</row>
    <row r="165" spans="1:2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</row>
    <row r="166" spans="1:2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</row>
    <row r="167" spans="1:23" ht="18">
      <c r="B167" s="66" t="s">
        <v>10</v>
      </c>
      <c r="C167" s="66" t="s">
        <v>134</v>
      </c>
      <c r="E167" s="66"/>
      <c r="G167" s="68"/>
      <c r="N167" s="70" t="s">
        <v>15</v>
      </c>
      <c r="O167" s="71"/>
      <c r="P167" s="71"/>
      <c r="Q167" s="72"/>
      <c r="R167" s="72"/>
      <c r="S167" s="72"/>
      <c r="T167" s="72"/>
      <c r="U167" s="73"/>
      <c r="V167" s="73"/>
      <c r="W167" s="73"/>
    </row>
    <row r="168" spans="1:23" ht="15.75" customHeight="1">
      <c r="B168" s="66"/>
      <c r="D168" s="66"/>
      <c r="E168" s="74"/>
      <c r="N168" s="5"/>
      <c r="R168" s="76"/>
      <c r="S168" s="76"/>
      <c r="T168" s="76"/>
    </row>
    <row r="169" spans="1:23" ht="15.75" thickBot="1">
      <c r="A169" s="40" t="s">
        <v>50</v>
      </c>
      <c r="B169" s="10" t="s">
        <v>9</v>
      </c>
      <c r="C169" s="10" t="s">
        <v>62</v>
      </c>
      <c r="D169" s="10" t="s">
        <v>6</v>
      </c>
      <c r="E169" s="10" t="s">
        <v>7</v>
      </c>
      <c r="F169" s="10" t="s">
        <v>49</v>
      </c>
      <c r="G169" s="43" t="s">
        <v>12</v>
      </c>
      <c r="H169" s="79" t="s">
        <v>54</v>
      </c>
      <c r="I169" s="79" t="s">
        <v>51</v>
      </c>
      <c r="J169" s="79" t="s">
        <v>52</v>
      </c>
      <c r="K169" s="79" t="s">
        <v>53</v>
      </c>
      <c r="L169" s="79" t="s">
        <v>24</v>
      </c>
      <c r="M169" s="80" t="s">
        <v>23</v>
      </c>
      <c r="N169" s="81" t="s">
        <v>62</v>
      </c>
      <c r="O169" s="82" t="s">
        <v>16</v>
      </c>
      <c r="P169" s="82" t="s">
        <v>17</v>
      </c>
      <c r="Q169" s="82" t="s">
        <v>18</v>
      </c>
      <c r="R169" s="83" t="s">
        <v>19</v>
      </c>
      <c r="S169" s="83" t="s">
        <v>20</v>
      </c>
      <c r="T169" s="83" t="s">
        <v>21</v>
      </c>
      <c r="U169" s="80" t="s">
        <v>22</v>
      </c>
    </row>
    <row r="170" spans="1:23" ht="15">
      <c r="B170" s="77"/>
      <c r="C170" s="77"/>
      <c r="D170" s="77"/>
      <c r="E170" s="77"/>
      <c r="F170" s="77"/>
      <c r="G170" s="78"/>
      <c r="H170" s="69"/>
      <c r="I170" s="69"/>
      <c r="N170" s="5"/>
      <c r="R170" s="76"/>
      <c r="S170" s="76"/>
      <c r="T170" s="76"/>
      <c r="U170" s="76"/>
    </row>
    <row r="171" spans="1:23">
      <c r="A171" s="38" t="str">
        <f>IF(AND(N172=""),1,"")</f>
        <v/>
      </c>
      <c r="B171" s="84">
        <f>IF(B170="",1,B170+1)</f>
        <v>1</v>
      </c>
      <c r="C171" s="84">
        <f ca="1">IF(M171="","",VLOOKUP($B171,INDIRECT(L171),2,FALSE))</f>
        <v>26</v>
      </c>
      <c r="D171" s="67" t="str">
        <f ca="1">IF($C171="","",IF(ISERROR(VLOOKUP(C171,Athletes,2,FALSE)),"Unknown Athlete",PROPER(VLOOKUP(C171,Athletes,2,FALSE))))</f>
        <v xml:space="preserve">Sam Brereton </v>
      </c>
      <c r="E171" s="67" t="str">
        <f ca="1">IF($C171="","",IF(VLOOKUP(C171,Athletes,3,FALSE)="","",VLOOKUP(C171,Athletes,3,FALSE)))</f>
        <v>N&amp;P</v>
      </c>
      <c r="F171" s="67" t="str">
        <f ca="1">IF($C171="","",IF(ISERROR(VLOOKUP(C171,Athletes,7,FALSE)),"",VLOOKUP(C171,Athletes,7,FALSE)))</f>
        <v>U12B</v>
      </c>
      <c r="G171" s="85">
        <f ca="1">IF(M171="","",VLOOKUP($B171,INDIRECT(L171),6,FALSE))</f>
        <v>6</v>
      </c>
      <c r="H171" s="69" t="str">
        <f ca="1">"U" &amp; ROW(H171)+1-$B171 &amp; ":U" &amp; ROW(H171)-$B171+VLOOKUP(1,INDIRECT("A" &amp; ROW(H171)+1-$B171 &amp; ":B999"),2,0)</f>
        <v>U171:U172</v>
      </c>
      <c r="I171" s="69" t="str">
        <f ca="1">"R" &amp; ROW(I171)+1-$B171 &amp; ":R" &amp; ROW(I171)-$B171+VLOOKUP(1,INDIRECT("A" &amp; ROW(I171)+1-$B171 &amp; ":B999"),2,0)</f>
        <v>R171:R172</v>
      </c>
      <c r="J171" s="69" t="str">
        <f ca="1">"S" &amp; ROW(J171)+1-$B171 &amp; ":S" &amp; ROW(J171)-$B171+VLOOKUP(1,INDIRECT("A" &amp; ROW(J171)+1-$B171 &amp; ":B999"),2,0)</f>
        <v>S171:S172</v>
      </c>
      <c r="K171" s="69" t="str">
        <f ca="1">"T" &amp; ROW(K171)+1-$B171 &amp; ":T" &amp; ROW(K171)-$B171+VLOOKUP(1,INDIRECT("A" &amp; ROW(K171)+1-$B171 &amp; ":B999"),2,0)</f>
        <v>T171:T172</v>
      </c>
      <c r="L171" s="69" t="str">
        <f ca="1">"M" &amp; ROW(I171)+1-$B171 &amp; ":U" &amp; ROW(I171)-$B171+VLOOKUP(1,INDIRECT("A" &amp; ROW(I171)+1-$B171 &amp; ":B999"),2,0)</f>
        <v>M171:U172</v>
      </c>
      <c r="M171" s="5">
        <f ca="1">IF(N171="","",RANK($U171,INDIRECT(H171),0))</f>
        <v>1</v>
      </c>
      <c r="N171" s="7">
        <v>26</v>
      </c>
      <c r="O171" s="76">
        <v>6</v>
      </c>
      <c r="P171" s="76">
        <v>0</v>
      </c>
      <c r="Q171" s="76">
        <v>0</v>
      </c>
      <c r="R171" s="76">
        <f>IF(RANK($O171,$O171:$Q171,0)=1,$O171,IF(RANK($P171,$O171:$Q171,0)=1,$P171,$Q171))</f>
        <v>6</v>
      </c>
      <c r="S171" s="76">
        <f>IF(RANK($O171,$O171:$Q171,0)=2,$O171,IF(RANK($P171,$O171:$Q171,0)=2,$P171,$Q171))</f>
        <v>0</v>
      </c>
      <c r="T171" s="76">
        <f>IF(RANK($O171,$O171:$Q171,0)=3,$O171,IF(RANK($P171,$O171:$Q171,0)=3,$P171,$Q171))</f>
        <v>0</v>
      </c>
      <c r="U171" s="76">
        <f>((($R171)*10000)+$S171)*10000+$T171+$N171/1000</f>
        <v>600000000.02600002</v>
      </c>
    </row>
    <row r="172" spans="1:23">
      <c r="A172" s="38">
        <f>IF(AND(N173=""),1,"")</f>
        <v>1</v>
      </c>
      <c r="B172" s="84">
        <f>IF(B171="",1,B171+1)</f>
        <v>2</v>
      </c>
      <c r="C172" s="84">
        <f ca="1">IF(M172="","",VLOOKUP($B172,INDIRECT(L172),2,FALSE))</f>
        <v>25</v>
      </c>
      <c r="D172" s="67" t="str">
        <f ca="1">IF($C172="","",IF(ISERROR(VLOOKUP(C172,Athletes,2,FALSE)),"Unknown Athlete",PROPER(VLOOKUP(C172,Athletes,2,FALSE))))</f>
        <v>Leon Smith</v>
      </c>
      <c r="E172" s="67" t="str">
        <f ca="1">IF($C172="","",IF(VLOOKUP(C172,Athletes,3,FALSE)="","",VLOOKUP(C172,Athletes,3,FALSE)))</f>
        <v>CAC</v>
      </c>
      <c r="F172" s="67" t="str">
        <f ca="1">IF($C172="","",IF(ISERROR(VLOOKUP(C172,Athletes,7,FALSE)),"",VLOOKUP(C172,Athletes,7,FALSE)))</f>
        <v>U12B</v>
      </c>
      <c r="G172" s="85">
        <f ca="1">IF(M172="","",VLOOKUP($B172,INDIRECT(L172),6,FALSE))</f>
        <v>5.25</v>
      </c>
      <c r="H172" s="69" t="str">
        <f ca="1">"U" &amp; ROW(H172)+1-$B172 &amp; ":U" &amp; ROW(H172)-$B172+VLOOKUP(1,INDIRECT("A" &amp; ROW(H172)+1-$B172 &amp; ":B999"),2,0)</f>
        <v>U171:U172</v>
      </c>
      <c r="I172" s="69" t="str">
        <f ca="1">"R" &amp; ROW(I172)+1-$B172 &amp; ":R" &amp; ROW(I172)-$B172+VLOOKUP(1,INDIRECT("A" &amp; ROW(I172)+1-$B172 &amp; ":B999"),2,0)</f>
        <v>R171:R172</v>
      </c>
      <c r="J172" s="69" t="str">
        <f ca="1">"S" &amp; ROW(J172)+1-$B172 &amp; ":S" &amp; ROW(J172)-$B172+VLOOKUP(1,INDIRECT("A" &amp; ROW(J172)+1-$B172 &amp; ":B999"),2,0)</f>
        <v>S171:S172</v>
      </c>
      <c r="K172" s="69" t="str">
        <f ca="1">"T" &amp; ROW(K172)+1-$B172 &amp; ":T" &amp; ROW(K172)-$B172+VLOOKUP(1,INDIRECT("A" &amp; ROW(K172)+1-$B172 &amp; ":B999"),2,0)</f>
        <v>T171:T172</v>
      </c>
      <c r="L172" s="69" t="str">
        <f ca="1">"M" &amp; ROW(I172)+1-$B172 &amp; ":U" &amp; ROW(I172)-$B172+VLOOKUP(1,INDIRECT("A" &amp; ROW(I172)+1-$B172 &amp; ":B999"),2,0)</f>
        <v>M171:U172</v>
      </c>
      <c r="M172" s="5">
        <f ca="1">IF(N172="","",RANK($U172,INDIRECT(H172),0))</f>
        <v>2</v>
      </c>
      <c r="N172" s="7">
        <v>25</v>
      </c>
      <c r="O172" s="76">
        <v>5.25</v>
      </c>
      <c r="P172" s="76">
        <v>0</v>
      </c>
      <c r="Q172" s="76">
        <v>0</v>
      </c>
      <c r="R172" s="76">
        <f>IF(RANK($O172,$O172:$Q172,0)=1,$O172,IF(RANK($P172,$O172:$Q172,0)=1,$P172,$Q172))</f>
        <v>5.25</v>
      </c>
      <c r="S172" s="76">
        <f>IF(RANK($O172,$O172:$Q172,0)=2,$O172,IF(RANK($P172,$O172:$Q172,0)=2,$P172,$Q172))</f>
        <v>0</v>
      </c>
      <c r="T172" s="76">
        <f>IF(RANK($O172,$O172:$Q172,0)=3,$O172,IF(RANK($P172,$O172:$Q172,0)=3,$P172,$Q172))</f>
        <v>0</v>
      </c>
      <c r="U172" s="76">
        <f>((($R172)*10000)+$S172)*10000+$T172+$N172/1000</f>
        <v>525000000.02499998</v>
      </c>
    </row>
    <row r="173" spans="1:2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</row>
    <row r="174" spans="1:2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</row>
    <row r="175" spans="1:2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</row>
    <row r="176" spans="1:23" ht="18">
      <c r="B176" s="66" t="s">
        <v>10</v>
      </c>
      <c r="C176" s="66" t="s">
        <v>135</v>
      </c>
      <c r="E176" s="66"/>
      <c r="G176" s="68"/>
      <c r="N176" s="70" t="s">
        <v>15</v>
      </c>
      <c r="O176" s="71"/>
      <c r="P176" s="71"/>
      <c r="Q176" s="72"/>
      <c r="R176" s="72"/>
      <c r="S176" s="72"/>
      <c r="T176" s="72"/>
      <c r="U176" s="73"/>
      <c r="V176" s="73"/>
      <c r="W176" s="73"/>
    </row>
    <row r="177" spans="1:23" ht="15.75" customHeight="1">
      <c r="B177" s="66"/>
      <c r="D177" s="66"/>
      <c r="E177" s="74"/>
      <c r="N177" s="5"/>
      <c r="R177" s="76"/>
      <c r="S177" s="76"/>
      <c r="T177" s="76"/>
    </row>
    <row r="178" spans="1:23" ht="15.75" thickBot="1">
      <c r="A178" s="40" t="s">
        <v>50</v>
      </c>
      <c r="B178" s="10" t="s">
        <v>9</v>
      </c>
      <c r="C178" s="10" t="s">
        <v>62</v>
      </c>
      <c r="D178" s="10" t="s">
        <v>6</v>
      </c>
      <c r="E178" s="10" t="s">
        <v>7</v>
      </c>
      <c r="F178" s="10" t="s">
        <v>49</v>
      </c>
      <c r="G178" s="43" t="s">
        <v>12</v>
      </c>
      <c r="H178" s="79" t="s">
        <v>54</v>
      </c>
      <c r="I178" s="79" t="s">
        <v>51</v>
      </c>
      <c r="J178" s="79" t="s">
        <v>52</v>
      </c>
      <c r="K178" s="79" t="s">
        <v>53</v>
      </c>
      <c r="L178" s="79" t="s">
        <v>24</v>
      </c>
      <c r="M178" s="80" t="s">
        <v>23</v>
      </c>
      <c r="N178" s="81" t="s">
        <v>62</v>
      </c>
      <c r="O178" s="82" t="s">
        <v>16</v>
      </c>
      <c r="P178" s="82" t="s">
        <v>17</v>
      </c>
      <c r="Q178" s="82" t="s">
        <v>18</v>
      </c>
      <c r="R178" s="83" t="s">
        <v>19</v>
      </c>
      <c r="S178" s="83" t="s">
        <v>20</v>
      </c>
      <c r="T178" s="83" t="s">
        <v>21</v>
      </c>
      <c r="U178" s="80" t="s">
        <v>22</v>
      </c>
    </row>
    <row r="179" spans="1:23" ht="15">
      <c r="B179" s="77"/>
      <c r="C179" s="77"/>
      <c r="D179" s="77"/>
      <c r="E179" s="77"/>
      <c r="F179" s="77"/>
      <c r="G179" s="78"/>
      <c r="H179" s="69"/>
      <c r="I179" s="69"/>
      <c r="N179" s="5"/>
      <c r="R179" s="76"/>
      <c r="S179" s="76"/>
      <c r="T179" s="76"/>
      <c r="U179" s="76"/>
    </row>
    <row r="180" spans="1:23">
      <c r="A180" s="38" t="str">
        <f>IF(AND(N181=""),1,"")</f>
        <v/>
      </c>
      <c r="B180" s="84">
        <f>IF(B179="",1,B179+1)</f>
        <v>1</v>
      </c>
      <c r="C180" s="84">
        <f ca="1">IF(M180="","",VLOOKUP($B180,INDIRECT(L180),2,FALSE))</f>
        <v>28</v>
      </c>
      <c r="D180" s="67" t="str">
        <f ca="1">IF($C180="","",IF(ISERROR(VLOOKUP(C180,Athletes,2,FALSE)),"Unknown Athlete",PROPER(VLOOKUP(C180,Athletes,2,FALSE))))</f>
        <v>Jess White</v>
      </c>
      <c r="E180" s="67" t="str">
        <f ca="1">IF($C180="","",IF(VLOOKUP(C180,Athletes,3,FALSE)="","",VLOOKUP(C180,Athletes,3,FALSE)))</f>
        <v>CAC</v>
      </c>
      <c r="F180" s="67" t="str">
        <f ca="1">IF($C180="","",IF(ISERROR(VLOOKUP(C180,Athletes,7,FALSE)),"",VLOOKUP(C180,Athletes,7,FALSE)))</f>
        <v>U12G</v>
      </c>
      <c r="G180" s="85">
        <f ca="1">IF(M180="","",VLOOKUP($B180,INDIRECT(L180),6,FALSE))</f>
        <v>5</v>
      </c>
      <c r="H180" s="69" t="str">
        <f ca="1">"U" &amp; ROW(H180)+1-$B180 &amp; ":U" &amp; ROW(H180)-$B180+VLOOKUP(1,INDIRECT("A" &amp; ROW(H180)+1-$B180 &amp; ":B999"),2,0)</f>
        <v>U180:U182</v>
      </c>
      <c r="I180" s="69" t="str">
        <f ca="1">"R" &amp; ROW(I180)+1-$B180 &amp; ":R" &amp; ROW(I180)-$B180+VLOOKUP(1,INDIRECT("A" &amp; ROW(I180)+1-$B180 &amp; ":B999"),2,0)</f>
        <v>R180:R182</v>
      </c>
      <c r="J180" s="69" t="str">
        <f ca="1">"S" &amp; ROW(J180)+1-$B180 &amp; ":S" &amp; ROW(J180)-$B180+VLOOKUP(1,INDIRECT("A" &amp; ROW(J180)+1-$B180 &amp; ":B999"),2,0)</f>
        <v>S180:S182</v>
      </c>
      <c r="K180" s="69" t="str">
        <f ca="1">"T" &amp; ROW(K180)+1-$B180 &amp; ":T" &amp; ROW(K180)-$B180+VLOOKUP(1,INDIRECT("A" &amp; ROW(K180)+1-$B180 &amp; ":B999"),2,0)</f>
        <v>T180:T182</v>
      </c>
      <c r="L180" s="69" t="str">
        <f ca="1">"M" &amp; ROW(I180)+1-$B180 &amp; ":U" &amp; ROW(I180)-$B180+VLOOKUP(1,INDIRECT("A" &amp; ROW(I180)+1-$B180 &amp; ":B999"),2,0)</f>
        <v>M180:U182</v>
      </c>
      <c r="M180" s="5">
        <f ca="1">IF(N180="","",RANK($U180,INDIRECT(H180),0))</f>
        <v>2</v>
      </c>
      <c r="N180" s="7">
        <v>27</v>
      </c>
      <c r="O180" s="76">
        <v>4.75</v>
      </c>
      <c r="P180" s="76">
        <v>0</v>
      </c>
      <c r="Q180" s="76">
        <v>0</v>
      </c>
      <c r="R180" s="76">
        <f>IF(RANK($O180,$O180:$Q180,0)=1,$O180,IF(RANK($P180,$O180:$Q180,0)=1,$P180,$Q180))</f>
        <v>4.75</v>
      </c>
      <c r="S180" s="76">
        <f>IF(RANK($O180,$O180:$Q180,0)=2,$O180,IF(RANK($P180,$O180:$Q180,0)=2,$P180,$Q180))</f>
        <v>0</v>
      </c>
      <c r="T180" s="76">
        <f>IF(RANK($O180,$O180:$Q180,0)=3,$O180,IF(RANK($P180,$O180:$Q180,0)=3,$P180,$Q180))</f>
        <v>0</v>
      </c>
      <c r="U180" s="76">
        <f>((($R180)*10000)+$S180)*10000+$T180+$N180/1000</f>
        <v>475000000.02700001</v>
      </c>
    </row>
    <row r="181" spans="1:23">
      <c r="A181" s="38" t="str">
        <f>IF(AND(N182=""),1,"")</f>
        <v/>
      </c>
      <c r="B181" s="84">
        <f>IF(B180="",1,B180+1)</f>
        <v>2</v>
      </c>
      <c r="C181" s="84">
        <f ca="1">IF(M181="","",VLOOKUP($B181,INDIRECT(L181),2,FALSE))</f>
        <v>27</v>
      </c>
      <c r="D181" s="67" t="str">
        <f ca="1">IF($C181="","",IF(ISERROR(VLOOKUP(C181,Athletes,2,FALSE)),"Unknown Athlete",PROPER(VLOOKUP(C181,Athletes,2,FALSE))))</f>
        <v>Amara Thompson</v>
      </c>
      <c r="E181" s="67" t="str">
        <f ca="1">IF($C181="","",IF(VLOOKUP(C181,Athletes,3,FALSE)="","",VLOOKUP(C181,Athletes,3,FALSE)))</f>
        <v>N&amp;P</v>
      </c>
      <c r="F181" s="67" t="str">
        <f ca="1">IF($C181="","",IF(ISERROR(VLOOKUP(C181,Athletes,7,FALSE)),"",VLOOKUP(C181,Athletes,7,FALSE)))</f>
        <v>U12G</v>
      </c>
      <c r="G181" s="85">
        <f ca="1">IF(M181="","",VLOOKUP($B181,INDIRECT(L181),6,FALSE))</f>
        <v>4.75</v>
      </c>
      <c r="H181" s="69" t="str">
        <f ca="1">"U" &amp; ROW(H181)+1-$B181 &amp; ":U" &amp; ROW(H181)-$B181+VLOOKUP(1,INDIRECT("A" &amp; ROW(H181)+1-$B181 &amp; ":B999"),2,0)</f>
        <v>U180:U182</v>
      </c>
      <c r="I181" s="69" t="str">
        <f ca="1">"R" &amp; ROW(I181)+1-$B181 &amp; ":R" &amp; ROW(I181)-$B181+VLOOKUP(1,INDIRECT("A" &amp; ROW(I181)+1-$B181 &amp; ":B999"),2,0)</f>
        <v>R180:R182</v>
      </c>
      <c r="J181" s="69" t="str">
        <f ca="1">"S" &amp; ROW(J181)+1-$B181 &amp; ":S" &amp; ROW(J181)-$B181+VLOOKUP(1,INDIRECT("A" &amp; ROW(J181)+1-$B181 &amp; ":B999"),2,0)</f>
        <v>S180:S182</v>
      </c>
      <c r="K181" s="69" t="str">
        <f ca="1">"T" &amp; ROW(K181)+1-$B181 &amp; ":T" &amp; ROW(K181)-$B181+VLOOKUP(1,INDIRECT("A" &amp; ROW(K181)+1-$B181 &amp; ":B999"),2,0)</f>
        <v>T180:T182</v>
      </c>
      <c r="L181" s="69" t="str">
        <f ca="1">"M" &amp; ROW(I181)+1-$B181 &amp; ":U" &amp; ROW(I181)-$B181+VLOOKUP(1,INDIRECT("A" &amp; ROW(I181)+1-$B181 &amp; ":B999"),2,0)</f>
        <v>M180:U182</v>
      </c>
      <c r="M181" s="5">
        <f ca="1">IF(N181="","",RANK($U181,INDIRECT(H181),0))</f>
        <v>1</v>
      </c>
      <c r="N181" s="7">
        <v>28</v>
      </c>
      <c r="O181" s="76">
        <v>5</v>
      </c>
      <c r="P181" s="76">
        <v>0</v>
      </c>
      <c r="Q181" s="76">
        <v>0</v>
      </c>
      <c r="R181" s="76">
        <f>IF(RANK($O181,$O181:$Q181,0)=1,$O181,IF(RANK($P181,$O181:$Q181,0)=1,$P181,$Q181))</f>
        <v>5</v>
      </c>
      <c r="S181" s="76">
        <f>IF(RANK($O181,$O181:$Q181,0)=2,$O181,IF(RANK($P181,$O181:$Q181,0)=2,$P181,$Q181))</f>
        <v>0</v>
      </c>
      <c r="T181" s="76">
        <f>IF(RANK($O181,$O181:$Q181,0)=3,$O181,IF(RANK($P181,$O181:$Q181,0)=3,$P181,$Q181))</f>
        <v>0</v>
      </c>
      <c r="U181" s="76">
        <f>((($R181)*10000)+$S181)*10000+$T181+$N181/1000</f>
        <v>500000000.028</v>
      </c>
    </row>
    <row r="182" spans="1:23">
      <c r="A182" s="38">
        <f>IF(AND(N183=""),1,"")</f>
        <v>1</v>
      </c>
      <c r="B182" s="84">
        <f>IF(B181="",1,B181+1)</f>
        <v>3</v>
      </c>
      <c r="C182" s="84">
        <f ca="1">IF(M182="","",VLOOKUP($B182,INDIRECT(L182),2,FALSE))</f>
        <v>29</v>
      </c>
      <c r="D182" s="67" t="str">
        <f ca="1">IF($C182="","",IF(ISERROR(VLOOKUP(C182,Athletes,2,FALSE)),"Unknown Athlete",PROPER(VLOOKUP(C182,Athletes,2,FALSE))))</f>
        <v>Kerenza Riley</v>
      </c>
      <c r="E182" s="67" t="str">
        <f ca="1">IF($C182="","",IF(VLOOKUP(C182,Athletes,3,FALSE)="","",VLOOKUP(C182,Athletes,3,FALSE)))</f>
        <v>CAC</v>
      </c>
      <c r="F182" s="67" t="str">
        <f ca="1">IF($C182="","",IF(ISERROR(VLOOKUP(C182,Athletes,7,FALSE)),"",VLOOKUP(C182,Athletes,7,FALSE)))</f>
        <v>U12G</v>
      </c>
      <c r="G182" s="85">
        <f ca="1">IF(M182="","",VLOOKUP($B182,INDIRECT(L182),6,FALSE))</f>
        <v>4.5</v>
      </c>
      <c r="H182" s="69" t="str">
        <f ca="1">"U" &amp; ROW(H182)+1-$B182 &amp; ":U" &amp; ROW(H182)-$B182+VLOOKUP(1,INDIRECT("A" &amp; ROW(H182)+1-$B182 &amp; ":B999"),2,0)</f>
        <v>U180:U182</v>
      </c>
      <c r="I182" s="69" t="str">
        <f ca="1">"R" &amp; ROW(I182)+1-$B182 &amp; ":R" &amp; ROW(I182)-$B182+VLOOKUP(1,INDIRECT("A" &amp; ROW(I182)+1-$B182 &amp; ":B999"),2,0)</f>
        <v>R180:R182</v>
      </c>
      <c r="J182" s="69" t="str">
        <f ca="1">"S" &amp; ROW(J182)+1-$B182 &amp; ":S" &amp; ROW(J182)-$B182+VLOOKUP(1,INDIRECT("A" &amp; ROW(J182)+1-$B182 &amp; ":B999"),2,0)</f>
        <v>S180:S182</v>
      </c>
      <c r="K182" s="69" t="str">
        <f ca="1">"T" &amp; ROW(K182)+1-$B182 &amp; ":T" &amp; ROW(K182)-$B182+VLOOKUP(1,INDIRECT("A" &amp; ROW(K182)+1-$B182 &amp; ":B999"),2,0)</f>
        <v>T180:T182</v>
      </c>
      <c r="L182" s="69" t="str">
        <f ca="1">"M" &amp; ROW(I182)+1-$B182 &amp; ":U" &amp; ROW(I182)-$B182+VLOOKUP(1,INDIRECT("A" &amp; ROW(I182)+1-$B182 &amp; ":B999"),2,0)</f>
        <v>M180:U182</v>
      </c>
      <c r="M182" s="5">
        <f ca="1">IF(N182="","",RANK($U182,INDIRECT(H182),0))</f>
        <v>3</v>
      </c>
      <c r="N182" s="7">
        <v>29</v>
      </c>
      <c r="O182" s="76">
        <v>4.5</v>
      </c>
      <c r="P182" s="76">
        <v>0</v>
      </c>
      <c r="Q182" s="76">
        <v>0</v>
      </c>
      <c r="R182" s="76">
        <f>IF(RANK($O182,$O182:$Q182,0)=1,$O182,IF(RANK($P182,$O182:$Q182,0)=1,$P182,$Q182))</f>
        <v>4.5</v>
      </c>
      <c r="S182" s="76">
        <f>IF(RANK($O182,$O182:$Q182,0)=2,$O182,IF(RANK($P182,$O182:$Q182,0)=2,$P182,$Q182))</f>
        <v>0</v>
      </c>
      <c r="T182" s="76">
        <f>IF(RANK($O182,$O182:$Q182,0)=3,$O182,IF(RANK($P182,$O182:$Q182,0)=3,$P182,$Q182))</f>
        <v>0</v>
      </c>
      <c r="U182" s="76">
        <f>((($R182)*10000)+$S182)*10000+$T182+$N182/1000</f>
        <v>450000000.02899998</v>
      </c>
    </row>
    <row r="183" spans="1:2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</row>
    <row r="184" spans="1:2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</row>
    <row r="185" spans="1:2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</row>
    <row r="186" spans="1:23" ht="18">
      <c r="B186" s="66" t="s">
        <v>10</v>
      </c>
      <c r="C186" s="66" t="s">
        <v>136</v>
      </c>
      <c r="E186" s="66"/>
      <c r="G186" s="68"/>
      <c r="N186" s="70" t="s">
        <v>15</v>
      </c>
      <c r="O186" s="71"/>
      <c r="P186" s="71"/>
      <c r="Q186" s="72"/>
      <c r="R186" s="72"/>
      <c r="S186" s="72"/>
      <c r="T186" s="72"/>
      <c r="U186" s="73"/>
      <c r="V186" s="73"/>
      <c r="W186" s="73"/>
    </row>
    <row r="187" spans="1:23" ht="15.75" customHeight="1">
      <c r="B187" s="66"/>
      <c r="D187" s="66"/>
      <c r="E187" s="74"/>
      <c r="N187" s="5"/>
      <c r="R187" s="76"/>
      <c r="S187" s="76"/>
      <c r="T187" s="76"/>
    </row>
    <row r="188" spans="1:23" ht="15.75" thickBot="1">
      <c r="A188" s="40" t="s">
        <v>50</v>
      </c>
      <c r="B188" s="10" t="s">
        <v>9</v>
      </c>
      <c r="C188" s="10" t="s">
        <v>62</v>
      </c>
      <c r="D188" s="10" t="s">
        <v>6</v>
      </c>
      <c r="E188" s="10" t="s">
        <v>7</v>
      </c>
      <c r="F188" s="10" t="s">
        <v>49</v>
      </c>
      <c r="G188" s="43" t="s">
        <v>12</v>
      </c>
      <c r="H188" s="79" t="s">
        <v>54</v>
      </c>
      <c r="I188" s="79" t="s">
        <v>51</v>
      </c>
      <c r="J188" s="79" t="s">
        <v>52</v>
      </c>
      <c r="K188" s="79" t="s">
        <v>53</v>
      </c>
      <c r="L188" s="79" t="s">
        <v>24</v>
      </c>
      <c r="M188" s="80" t="s">
        <v>23</v>
      </c>
      <c r="N188" s="81" t="s">
        <v>62</v>
      </c>
      <c r="O188" s="82" t="s">
        <v>16</v>
      </c>
      <c r="P188" s="82" t="s">
        <v>17</v>
      </c>
      <c r="Q188" s="82" t="s">
        <v>18</v>
      </c>
      <c r="R188" s="83" t="s">
        <v>19</v>
      </c>
      <c r="S188" s="83" t="s">
        <v>20</v>
      </c>
      <c r="T188" s="83" t="s">
        <v>21</v>
      </c>
      <c r="U188" s="80" t="s">
        <v>22</v>
      </c>
    </row>
    <row r="189" spans="1:23" ht="15">
      <c r="B189" s="77"/>
      <c r="C189" s="77"/>
      <c r="D189" s="77"/>
      <c r="E189" s="77"/>
      <c r="F189" s="77"/>
      <c r="G189" s="78"/>
      <c r="H189" s="69"/>
      <c r="I189" s="69"/>
      <c r="N189" s="5"/>
      <c r="R189" s="76"/>
      <c r="S189" s="76"/>
      <c r="T189" s="76"/>
      <c r="U189" s="76"/>
    </row>
    <row r="190" spans="1:23">
      <c r="A190" s="38" t="str">
        <f>IF(AND(N191=""),1,"")</f>
        <v/>
      </c>
      <c r="B190" s="84">
        <f>IF(B189="",1,B189+1)</f>
        <v>1</v>
      </c>
      <c r="C190" s="84">
        <f ca="1">IF(M190="","",VLOOKUP($B190,INDIRECT(L190),2,FALSE))</f>
        <v>2</v>
      </c>
      <c r="D190" s="67" t="str">
        <f ca="1">IF($C190="","",IF(ISERROR(VLOOKUP(C190,Athletes,2,FALSE)),"Unknown Athlete",PROPER(VLOOKUP(C190,Athletes,2,FALSE))))</f>
        <v>Isaac Nicholson</v>
      </c>
      <c r="E190" s="67" t="str">
        <f ca="1">IF($C190="","",IF(VLOOKUP(C190,Athletes,3,FALSE)="","",VLOOKUP(C190,Athletes,3,FALSE)))</f>
        <v>Unatt</v>
      </c>
      <c r="F190" s="67" t="str">
        <f ca="1">IF($C190="","",IF(ISERROR(VLOOKUP(C190,Athletes,7,FALSE)),"",VLOOKUP(C190,Athletes,7,FALSE)))</f>
        <v>U8B</v>
      </c>
      <c r="G190" s="85">
        <f ca="1">IF(M190="","",VLOOKUP($B190,INDIRECT(L190),6,FALSE))</f>
        <v>1.32</v>
      </c>
      <c r="H190" s="69" t="str">
        <f ca="1">"U" &amp; ROW(H190)+1-$B190 &amp; ":U" &amp; ROW(H190)-$B190+VLOOKUP(1,INDIRECT("A" &amp; ROW(H190)+1-$B190 &amp; ":B999"),2,0)</f>
        <v>U190:U191</v>
      </c>
      <c r="I190" s="69" t="str">
        <f ca="1">"R" &amp; ROW(I190)+1-$B190 &amp; ":R" &amp; ROW(I190)-$B190+VLOOKUP(1,INDIRECT("A" &amp; ROW(I190)+1-$B190 &amp; ":B999"),2,0)</f>
        <v>R190:R191</v>
      </c>
      <c r="J190" s="69" t="str">
        <f ca="1">"S" &amp; ROW(J190)+1-$B190 &amp; ":S" &amp; ROW(J190)-$B190+VLOOKUP(1,INDIRECT("A" &amp; ROW(J190)+1-$B190 &amp; ":B999"),2,0)</f>
        <v>S190:S191</v>
      </c>
      <c r="K190" s="69" t="str">
        <f ca="1">"T" &amp; ROW(K190)+1-$B190 &amp; ":T" &amp; ROW(K190)-$B190+VLOOKUP(1,INDIRECT("A" &amp; ROW(K190)+1-$B190 &amp; ":B999"),2,0)</f>
        <v>T190:T191</v>
      </c>
      <c r="L190" s="69" t="str">
        <f ca="1">"M" &amp; ROW(I190)+1-$B190 &amp; ":U" &amp; ROW(I190)-$B190+VLOOKUP(1,INDIRECT("A" &amp; ROW(I190)+1-$B190 &amp; ":B999"),2,0)</f>
        <v>M190:U191</v>
      </c>
      <c r="M190" s="5">
        <f ca="1">IF(N190="","",RANK($U190,INDIRECT(H190),0))</f>
        <v>2</v>
      </c>
      <c r="N190" s="7">
        <v>1</v>
      </c>
      <c r="O190" s="76">
        <v>1.17</v>
      </c>
      <c r="P190" s="76">
        <v>0</v>
      </c>
      <c r="Q190" s="76">
        <v>0</v>
      </c>
      <c r="R190" s="76">
        <f>IF(RANK($O190,$O190:$Q190,0)=1,$O190,IF(RANK($P190,$O190:$Q190,0)=1,$P190,$Q190))</f>
        <v>1.17</v>
      </c>
      <c r="S190" s="76">
        <f>IF(RANK($O190,$O190:$Q190,0)=2,$O190,IF(RANK($P190,$O190:$Q190,0)=2,$P190,$Q190))</f>
        <v>0</v>
      </c>
      <c r="T190" s="76">
        <f>IF(RANK($O190,$O190:$Q190,0)=3,$O190,IF(RANK($P190,$O190:$Q190,0)=3,$P190,$Q190))</f>
        <v>0</v>
      </c>
      <c r="U190" s="76">
        <f>((($R190)*10000)+$S190)*10000+$T190+$N190/1000</f>
        <v>117000000.001</v>
      </c>
    </row>
    <row r="191" spans="1:23">
      <c r="A191" s="38">
        <f>IF(AND(N192=""),1,"")</f>
        <v>1</v>
      </c>
      <c r="B191" s="84">
        <f>IF(B190="",1,B190+1)</f>
        <v>2</v>
      </c>
      <c r="C191" s="84">
        <f ca="1">IF(M191="","",VLOOKUP($B191,INDIRECT(L191),2,FALSE))</f>
        <v>1</v>
      </c>
      <c r="D191" s="67" t="str">
        <f ca="1">IF($C191="","",IF(ISERROR(VLOOKUP(C191,Athletes,2,FALSE)),"Unknown Athlete",PROPER(VLOOKUP(C191,Athletes,2,FALSE))))</f>
        <v>James Roger</v>
      </c>
      <c r="E191" s="67" t="str">
        <f ca="1">IF($C191="","",IF(VLOOKUP(C191,Athletes,3,FALSE)="","",VLOOKUP(C191,Athletes,3,FALSE)))</f>
        <v>Unatt</v>
      </c>
      <c r="F191" s="67" t="str">
        <f ca="1">IF($C191="","",IF(ISERROR(VLOOKUP(C191,Athletes,7,FALSE)),"",VLOOKUP(C191,Athletes,7,FALSE)))</f>
        <v>U8B</v>
      </c>
      <c r="G191" s="85">
        <f ca="1">IF(M191="","",VLOOKUP($B191,INDIRECT(L191),6,FALSE))</f>
        <v>1.17</v>
      </c>
      <c r="H191" s="69" t="str">
        <f ca="1">"U" &amp; ROW(H191)+1-$B191 &amp; ":U" &amp; ROW(H191)-$B191+VLOOKUP(1,INDIRECT("A" &amp; ROW(H191)+1-$B191 &amp; ":B999"),2,0)</f>
        <v>U190:U191</v>
      </c>
      <c r="I191" s="69" t="str">
        <f ca="1">"R" &amp; ROW(I191)+1-$B191 &amp; ":R" &amp; ROW(I191)-$B191+VLOOKUP(1,INDIRECT("A" &amp; ROW(I191)+1-$B191 &amp; ":B999"),2,0)</f>
        <v>R190:R191</v>
      </c>
      <c r="J191" s="69" t="str">
        <f ca="1">"S" &amp; ROW(J191)+1-$B191 &amp; ":S" &amp; ROW(J191)-$B191+VLOOKUP(1,INDIRECT("A" &amp; ROW(J191)+1-$B191 &amp; ":B999"),2,0)</f>
        <v>S190:S191</v>
      </c>
      <c r="K191" s="69" t="str">
        <f ca="1">"T" &amp; ROW(K191)+1-$B191 &amp; ":T" &amp; ROW(K191)-$B191+VLOOKUP(1,INDIRECT("A" &amp; ROW(K191)+1-$B191 &amp; ":B999"),2,0)</f>
        <v>T190:T191</v>
      </c>
      <c r="L191" s="69" t="str">
        <f ca="1">"M" &amp; ROW(I191)+1-$B191 &amp; ":U" &amp; ROW(I191)-$B191+VLOOKUP(1,INDIRECT("A" &amp; ROW(I191)+1-$B191 &amp; ":B999"),2,0)</f>
        <v>M190:U191</v>
      </c>
      <c r="M191" s="5">
        <f ca="1">IF(N191="","",RANK($U191,INDIRECT(H191),0))</f>
        <v>1</v>
      </c>
      <c r="N191" s="7">
        <v>2</v>
      </c>
      <c r="O191" s="76">
        <v>1.32</v>
      </c>
      <c r="P191" s="76">
        <v>0</v>
      </c>
      <c r="Q191" s="76">
        <v>0</v>
      </c>
      <c r="R191" s="76">
        <f>IF(RANK($O191,$O191:$Q191,0)=1,$O191,IF(RANK($P191,$O191:$Q191,0)=1,$P191,$Q191))</f>
        <v>1.32</v>
      </c>
      <c r="S191" s="76">
        <f>IF(RANK($O191,$O191:$Q191,0)=2,$O191,IF(RANK($P191,$O191:$Q191,0)=2,$P191,$Q191))</f>
        <v>0</v>
      </c>
      <c r="T191" s="76">
        <f>IF(RANK($O191,$O191:$Q191,0)=3,$O191,IF(RANK($P191,$O191:$Q191,0)=3,$P191,$Q191))</f>
        <v>0</v>
      </c>
      <c r="U191" s="76">
        <f>((($R191)*10000)+$S191)*10000+$T191+$N191/1000</f>
        <v>132000000.002</v>
      </c>
    </row>
    <row r="192" spans="1:2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</row>
    <row r="193" spans="1:2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</row>
    <row r="194" spans="1:2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</row>
    <row r="195" spans="1:23" ht="18">
      <c r="B195" s="66" t="s">
        <v>10</v>
      </c>
      <c r="C195" s="66" t="s">
        <v>137</v>
      </c>
      <c r="E195" s="66"/>
      <c r="G195" s="68"/>
      <c r="N195" s="70" t="s">
        <v>15</v>
      </c>
      <c r="O195" s="71"/>
      <c r="P195" s="71"/>
      <c r="Q195" s="72"/>
      <c r="R195" s="72"/>
      <c r="S195" s="72"/>
      <c r="T195" s="72"/>
      <c r="U195" s="73"/>
      <c r="V195" s="73"/>
      <c r="W195" s="73"/>
    </row>
    <row r="196" spans="1:23" ht="15.75" customHeight="1">
      <c r="B196" s="66"/>
      <c r="D196" s="66"/>
      <c r="E196" s="74"/>
      <c r="N196" s="5"/>
      <c r="R196" s="76"/>
      <c r="S196" s="76"/>
      <c r="T196" s="76"/>
    </row>
    <row r="197" spans="1:23" ht="15.75" thickBot="1">
      <c r="A197" s="40" t="s">
        <v>50</v>
      </c>
      <c r="B197" s="10" t="s">
        <v>9</v>
      </c>
      <c r="C197" s="10" t="s">
        <v>62</v>
      </c>
      <c r="D197" s="10" t="s">
        <v>6</v>
      </c>
      <c r="E197" s="10" t="s">
        <v>7</v>
      </c>
      <c r="F197" s="10" t="s">
        <v>49</v>
      </c>
      <c r="G197" s="43" t="s">
        <v>12</v>
      </c>
      <c r="H197" s="79" t="s">
        <v>54</v>
      </c>
      <c r="I197" s="79" t="s">
        <v>51</v>
      </c>
      <c r="J197" s="79" t="s">
        <v>52</v>
      </c>
      <c r="K197" s="79" t="s">
        <v>53</v>
      </c>
      <c r="L197" s="79" t="s">
        <v>24</v>
      </c>
      <c r="M197" s="80" t="s">
        <v>23</v>
      </c>
      <c r="N197" s="81" t="s">
        <v>62</v>
      </c>
      <c r="O197" s="82" t="s">
        <v>16</v>
      </c>
      <c r="P197" s="82" t="s">
        <v>17</v>
      </c>
      <c r="Q197" s="82" t="s">
        <v>18</v>
      </c>
      <c r="R197" s="83" t="s">
        <v>19</v>
      </c>
      <c r="S197" s="83" t="s">
        <v>20</v>
      </c>
      <c r="T197" s="83" t="s">
        <v>21</v>
      </c>
      <c r="U197" s="80" t="s">
        <v>22</v>
      </c>
    </row>
    <row r="198" spans="1:23" ht="15">
      <c r="B198" s="77"/>
      <c r="C198" s="77"/>
      <c r="D198" s="77"/>
      <c r="E198" s="77"/>
      <c r="F198" s="77"/>
      <c r="G198" s="78"/>
      <c r="H198" s="69"/>
      <c r="I198" s="69"/>
      <c r="N198" s="5"/>
      <c r="R198" s="76"/>
      <c r="S198" s="76"/>
      <c r="T198" s="76"/>
      <c r="U198" s="76"/>
    </row>
    <row r="199" spans="1:23">
      <c r="A199" s="38">
        <f>IF(AND(N200=""),1,"")</f>
        <v>1</v>
      </c>
      <c r="B199" s="84">
        <f>IF(B198="",1,B198+1)</f>
        <v>1</v>
      </c>
      <c r="C199" s="84">
        <f ca="1">IF(M199="","",VLOOKUP($B199,INDIRECT(L199),2,FALSE))</f>
        <v>3</v>
      </c>
      <c r="D199" s="67" t="str">
        <f ca="1">IF($C199="","",IF(ISERROR(VLOOKUP(C199,Athletes,2,FALSE)),"Unknown Athlete",PROPER(VLOOKUP(C199,Athletes,2,FALSE))))</f>
        <v>Jemma Kearney</v>
      </c>
      <c r="E199" s="67" t="str">
        <f ca="1">IF($C199="","",IF(VLOOKUP(C199,Athletes,3,FALSE)="","",VLOOKUP(C199,Athletes,3,FALSE)))</f>
        <v>Unatt</v>
      </c>
      <c r="F199" s="67" t="str">
        <f ca="1">IF($C199="","",IF(ISERROR(VLOOKUP(C199,Athletes,7,FALSE)),"",VLOOKUP(C199,Athletes,7,FALSE)))</f>
        <v>U9G</v>
      </c>
      <c r="G199" s="85">
        <f ca="1">IF(M199="","",VLOOKUP($B199,INDIRECT(L199),6,FALSE))</f>
        <v>1.1399999999999999</v>
      </c>
      <c r="H199" s="69" t="str">
        <f ca="1">"U" &amp; ROW(H199)+1-$B199 &amp; ":U" &amp; ROW(H199)-$B199+VLOOKUP(1,INDIRECT("A" &amp; ROW(H199)+1-$B199 &amp; ":B999"),2,0)</f>
        <v>U199:U199</v>
      </c>
      <c r="I199" s="69" t="str">
        <f ca="1">"R" &amp; ROW(I199)+1-$B199 &amp; ":R" &amp; ROW(I199)-$B199+VLOOKUP(1,INDIRECT("A" &amp; ROW(I199)+1-$B199 &amp; ":B999"),2,0)</f>
        <v>R199:R199</v>
      </c>
      <c r="J199" s="69" t="str">
        <f ca="1">"S" &amp; ROW(J199)+1-$B199 &amp; ":S" &amp; ROW(J199)-$B199+VLOOKUP(1,INDIRECT("A" &amp; ROW(J199)+1-$B199 &amp; ":B999"),2,0)</f>
        <v>S199:S199</v>
      </c>
      <c r="K199" s="69" t="str">
        <f ca="1">"T" &amp; ROW(K199)+1-$B199 &amp; ":T" &amp; ROW(K199)-$B199+VLOOKUP(1,INDIRECT("A" &amp; ROW(K199)+1-$B199 &amp; ":B999"),2,0)</f>
        <v>T199:T199</v>
      </c>
      <c r="L199" s="69" t="str">
        <f ca="1">"M" &amp; ROW(I199)+1-$B199 &amp; ":U" &amp; ROW(I199)-$B199+VLOOKUP(1,INDIRECT("A" &amp; ROW(I199)+1-$B199 &amp; ":B999"),2,0)</f>
        <v>M199:U199</v>
      </c>
      <c r="M199" s="5">
        <f ca="1">IF(N199="","",RANK($U199,INDIRECT(H199),0))</f>
        <v>1</v>
      </c>
      <c r="N199" s="7">
        <v>3</v>
      </c>
      <c r="O199" s="76">
        <v>1.1399999999999999</v>
      </c>
      <c r="P199" s="76">
        <v>0</v>
      </c>
      <c r="Q199" s="76">
        <v>0</v>
      </c>
      <c r="R199" s="76">
        <f>IF(RANK($O199,$O199:$Q199,0)=1,$O199,IF(RANK($P199,$O199:$Q199,0)=1,$P199,$Q199))</f>
        <v>1.1399999999999999</v>
      </c>
      <c r="S199" s="76">
        <f>IF(RANK($O199,$O199:$Q199,0)=2,$O199,IF(RANK($P199,$O199:$Q199,0)=2,$P199,$Q199))</f>
        <v>0</v>
      </c>
      <c r="T199" s="76">
        <f>IF(RANK($O199,$O199:$Q199,0)=3,$O199,IF(RANK($P199,$O199:$Q199,0)=3,$P199,$Q199))</f>
        <v>0</v>
      </c>
      <c r="U199" s="76">
        <f>((($R199)*10000)+$S199)*10000+$T199+$N199/1000</f>
        <v>114000000.00299999</v>
      </c>
    </row>
    <row r="200" spans="1:2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</row>
    <row r="201" spans="1:2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</row>
    <row r="202" spans="1:2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</row>
    <row r="203" spans="1:23" ht="18">
      <c r="B203" s="66" t="s">
        <v>10</v>
      </c>
      <c r="C203" s="66" t="s">
        <v>138</v>
      </c>
      <c r="E203" s="66"/>
      <c r="G203" s="68"/>
      <c r="N203" s="70" t="s">
        <v>15</v>
      </c>
      <c r="O203" s="71"/>
      <c r="P203" s="71"/>
      <c r="Q203" s="72"/>
      <c r="R203" s="72"/>
      <c r="S203" s="72"/>
      <c r="T203" s="72"/>
      <c r="U203" s="73"/>
      <c r="V203" s="73"/>
      <c r="W203" s="73"/>
    </row>
    <row r="204" spans="1:23" ht="15.75" customHeight="1">
      <c r="B204" s="66"/>
      <c r="D204" s="66"/>
      <c r="E204" s="74"/>
      <c r="N204" s="5"/>
      <c r="R204" s="76"/>
      <c r="S204" s="76"/>
      <c r="T204" s="76"/>
    </row>
    <row r="205" spans="1:23" ht="15.75" thickBot="1">
      <c r="A205" s="40" t="s">
        <v>50</v>
      </c>
      <c r="B205" s="10" t="s">
        <v>9</v>
      </c>
      <c r="C205" s="10" t="s">
        <v>62</v>
      </c>
      <c r="D205" s="10" t="s">
        <v>6</v>
      </c>
      <c r="E205" s="10" t="s">
        <v>7</v>
      </c>
      <c r="F205" s="10" t="s">
        <v>49</v>
      </c>
      <c r="G205" s="43" t="s">
        <v>12</v>
      </c>
      <c r="H205" s="79" t="s">
        <v>54</v>
      </c>
      <c r="I205" s="79" t="s">
        <v>51</v>
      </c>
      <c r="J205" s="79" t="s">
        <v>52</v>
      </c>
      <c r="K205" s="79" t="s">
        <v>53</v>
      </c>
      <c r="L205" s="79" t="s">
        <v>24</v>
      </c>
      <c r="M205" s="80" t="s">
        <v>23</v>
      </c>
      <c r="N205" s="81" t="s">
        <v>62</v>
      </c>
      <c r="O205" s="82" t="s">
        <v>16</v>
      </c>
      <c r="P205" s="82" t="s">
        <v>17</v>
      </c>
      <c r="Q205" s="82" t="s">
        <v>18</v>
      </c>
      <c r="R205" s="83" t="s">
        <v>19</v>
      </c>
      <c r="S205" s="83" t="s">
        <v>20</v>
      </c>
      <c r="T205" s="83" t="s">
        <v>21</v>
      </c>
      <c r="U205" s="80" t="s">
        <v>22</v>
      </c>
    </row>
    <row r="206" spans="1:23" ht="15">
      <c r="B206" s="77"/>
      <c r="C206" s="77"/>
      <c r="D206" s="77"/>
      <c r="E206" s="77"/>
      <c r="F206" s="77"/>
      <c r="G206" s="78"/>
      <c r="H206" s="69"/>
      <c r="I206" s="69"/>
      <c r="N206" s="5"/>
      <c r="R206" s="76"/>
      <c r="S206" s="76"/>
      <c r="T206" s="76"/>
      <c r="U206" s="76"/>
    </row>
    <row r="207" spans="1:23">
      <c r="A207" s="38" t="str">
        <f t="shared" ref="A207:A214" si="48">IF(AND(N208=""),1,"")</f>
        <v/>
      </c>
      <c r="B207" s="84">
        <f t="shared" ref="B207:B214" si="49">IF(B206="",1,B206+1)</f>
        <v>1</v>
      </c>
      <c r="C207" s="84">
        <f t="shared" ref="C207:C214" ca="1" si="50">IF(M207="","",VLOOKUP($B207,INDIRECT(L207),2,FALSE))</f>
        <v>11</v>
      </c>
      <c r="D207" s="67" t="str">
        <f t="shared" ref="D207:D214" ca="1" si="51">IF($C207="","",IF(ISERROR(VLOOKUP(C207,Athletes,2,FALSE)),"Unknown Athlete",PROPER(VLOOKUP(C207,Athletes,2,FALSE))))</f>
        <v>Isaac Ketterer</v>
      </c>
      <c r="E207" s="67" t="str">
        <f t="shared" ref="E207:E214" ca="1" si="52">IF($C207="","",IF(VLOOKUP(C207,Athletes,3,FALSE)="","",VLOOKUP(C207,Athletes,3,FALSE)))</f>
        <v>N&amp;P</v>
      </c>
      <c r="F207" s="67" t="str">
        <f t="shared" ref="F207:F214" ca="1" si="53">IF($C207="","",IF(ISERROR(VLOOKUP(C207,Athletes,7,FALSE)),"",VLOOKUP(C207,Athletes,7,FALSE)))</f>
        <v>U10B</v>
      </c>
      <c r="G207" s="85">
        <f t="shared" ref="G207:G214" ca="1" si="54">IF(M207="","",VLOOKUP($B207,INDIRECT(L207),6,FALSE))</f>
        <v>1.64</v>
      </c>
      <c r="H207" s="69" t="str">
        <f t="shared" ref="H207:H214" ca="1" si="55">"U" &amp; ROW(H207)+1-$B207 &amp; ":U" &amp; ROW(H207)-$B207+VLOOKUP(1,INDIRECT("A" &amp; ROW(H207)+1-$B207 &amp; ":B999"),2,0)</f>
        <v>U207:U214</v>
      </c>
      <c r="I207" s="69" t="str">
        <f t="shared" ref="I207:I214" ca="1" si="56">"R" &amp; ROW(I207)+1-$B207 &amp; ":R" &amp; ROW(I207)-$B207+VLOOKUP(1,INDIRECT("A" &amp; ROW(I207)+1-$B207 &amp; ":B999"),2,0)</f>
        <v>R207:R214</v>
      </c>
      <c r="J207" s="69" t="str">
        <f t="shared" ref="J207:J214" ca="1" si="57">"S" &amp; ROW(J207)+1-$B207 &amp; ":S" &amp; ROW(J207)-$B207+VLOOKUP(1,INDIRECT("A" &amp; ROW(J207)+1-$B207 &amp; ":B999"),2,0)</f>
        <v>S207:S214</v>
      </c>
      <c r="K207" s="69" t="str">
        <f t="shared" ref="K207:K214" ca="1" si="58">"T" &amp; ROW(K207)+1-$B207 &amp; ":T" &amp; ROW(K207)-$B207+VLOOKUP(1,INDIRECT("A" &amp; ROW(K207)+1-$B207 &amp; ":B999"),2,0)</f>
        <v>T207:T214</v>
      </c>
      <c r="L207" s="69" t="str">
        <f t="shared" ref="L207:L214" ca="1" si="59">"M" &amp; ROW(I207)+1-$B207 &amp; ":U" &amp; ROW(I207)-$B207+VLOOKUP(1,INDIRECT("A" &amp; ROW(I207)+1-$B207 &amp; ":B999"),2,0)</f>
        <v>M207:U214</v>
      </c>
      <c r="M207" s="5">
        <f t="shared" ref="M207:M214" ca="1" si="60">IF(N207="","",RANK($U207,INDIRECT(H207),0))</f>
        <v>3</v>
      </c>
      <c r="N207" s="7">
        <v>9</v>
      </c>
      <c r="O207" s="76">
        <v>1.52</v>
      </c>
      <c r="P207" s="76">
        <v>0</v>
      </c>
      <c r="Q207" s="76">
        <v>0</v>
      </c>
      <c r="R207" s="76">
        <f t="shared" ref="R207:R214" si="61">IF(RANK($O207,$O207:$Q207,0)=1,$O207,IF(RANK($P207,$O207:$Q207,0)=1,$P207,$Q207))</f>
        <v>1.52</v>
      </c>
      <c r="S207" s="76">
        <f t="shared" ref="S207:S214" si="62">IF(RANK($O207,$O207:$Q207,0)=2,$O207,IF(RANK($P207,$O207:$Q207,0)=2,$P207,$Q207))</f>
        <v>0</v>
      </c>
      <c r="T207" s="76">
        <f t="shared" ref="T207:T214" si="63">IF(RANK($O207,$O207:$Q207,0)=3,$O207,IF(RANK($P207,$O207:$Q207,0)=3,$P207,$Q207))</f>
        <v>0</v>
      </c>
      <c r="U207" s="76">
        <f t="shared" ref="U207:U214" si="64">((($R207)*10000)+$S207)*10000+$T207+$N207/1000</f>
        <v>152000000.009</v>
      </c>
    </row>
    <row r="208" spans="1:23">
      <c r="A208" s="38" t="str">
        <f t="shared" si="48"/>
        <v/>
      </c>
      <c r="B208" s="84">
        <f t="shared" si="49"/>
        <v>2</v>
      </c>
      <c r="C208" s="84">
        <f t="shared" ca="1" si="50"/>
        <v>8</v>
      </c>
      <c r="D208" s="67" t="str">
        <f t="shared" ca="1" si="51"/>
        <v>Robel Kidane</v>
      </c>
      <c r="E208" s="67" t="str">
        <f t="shared" ca="1" si="52"/>
        <v>St Austell</v>
      </c>
      <c r="F208" s="67" t="str">
        <f t="shared" ca="1" si="53"/>
        <v>U10B</v>
      </c>
      <c r="G208" s="85">
        <f t="shared" ca="1" si="54"/>
        <v>1.58</v>
      </c>
      <c r="H208" s="69" t="str">
        <f t="shared" ca="1" si="55"/>
        <v>U207:U214</v>
      </c>
      <c r="I208" s="69" t="str">
        <f t="shared" ca="1" si="56"/>
        <v>R207:R214</v>
      </c>
      <c r="J208" s="69" t="str">
        <f t="shared" ca="1" si="57"/>
        <v>S207:S214</v>
      </c>
      <c r="K208" s="69" t="str">
        <f t="shared" ca="1" si="58"/>
        <v>T207:T214</v>
      </c>
      <c r="L208" s="69" t="str">
        <f t="shared" ca="1" si="59"/>
        <v>M207:U214</v>
      </c>
      <c r="M208" s="5">
        <f t="shared" ca="1" si="60"/>
        <v>4</v>
      </c>
      <c r="N208" s="7">
        <v>4</v>
      </c>
      <c r="O208" s="76">
        <v>1.48</v>
      </c>
      <c r="P208" s="76">
        <v>0</v>
      </c>
      <c r="Q208" s="76">
        <v>0</v>
      </c>
      <c r="R208" s="76">
        <f t="shared" si="61"/>
        <v>1.48</v>
      </c>
      <c r="S208" s="76">
        <f t="shared" si="62"/>
        <v>0</v>
      </c>
      <c r="T208" s="76">
        <f t="shared" si="63"/>
        <v>0</v>
      </c>
      <c r="U208" s="76">
        <f t="shared" si="64"/>
        <v>148000000.00400001</v>
      </c>
    </row>
    <row r="209" spans="1:23">
      <c r="A209" s="38" t="str">
        <f t="shared" si="48"/>
        <v/>
      </c>
      <c r="B209" s="84">
        <f t="shared" si="49"/>
        <v>3</v>
      </c>
      <c r="C209" s="84">
        <f t="shared" ca="1" si="50"/>
        <v>9</v>
      </c>
      <c r="D209" s="67" t="str">
        <f t="shared" ca="1" si="51"/>
        <v>George Mitchell</v>
      </c>
      <c r="E209" s="67" t="str">
        <f t="shared" ca="1" si="52"/>
        <v>Archbishop B</v>
      </c>
      <c r="F209" s="67" t="str">
        <f t="shared" ca="1" si="53"/>
        <v>U10B</v>
      </c>
      <c r="G209" s="85">
        <f t="shared" ca="1" si="54"/>
        <v>1.52</v>
      </c>
      <c r="H209" s="69" t="str">
        <f t="shared" ca="1" si="55"/>
        <v>U207:U214</v>
      </c>
      <c r="I209" s="69" t="str">
        <f t="shared" ca="1" si="56"/>
        <v>R207:R214</v>
      </c>
      <c r="J209" s="69" t="str">
        <f t="shared" ca="1" si="57"/>
        <v>S207:S214</v>
      </c>
      <c r="K209" s="69" t="str">
        <f t="shared" ca="1" si="58"/>
        <v>T207:T214</v>
      </c>
      <c r="L209" s="69" t="str">
        <f t="shared" ca="1" si="59"/>
        <v>M207:U214</v>
      </c>
      <c r="M209" s="5">
        <f t="shared" ca="1" si="60"/>
        <v>1</v>
      </c>
      <c r="N209" s="7">
        <v>11</v>
      </c>
      <c r="O209" s="76">
        <v>1.64</v>
      </c>
      <c r="P209" s="76">
        <v>0</v>
      </c>
      <c r="Q209" s="76">
        <v>0</v>
      </c>
      <c r="R209" s="76">
        <f t="shared" si="61"/>
        <v>1.64</v>
      </c>
      <c r="S209" s="76">
        <f t="shared" si="62"/>
        <v>0</v>
      </c>
      <c r="T209" s="76">
        <f t="shared" si="63"/>
        <v>0</v>
      </c>
      <c r="U209" s="76">
        <f t="shared" si="64"/>
        <v>164000000.01100001</v>
      </c>
    </row>
    <row r="210" spans="1:23">
      <c r="A210" s="38" t="str">
        <f t="shared" si="48"/>
        <v/>
      </c>
      <c r="B210" s="84">
        <f t="shared" si="49"/>
        <v>4</v>
      </c>
      <c r="C210" s="84">
        <f t="shared" ca="1" si="50"/>
        <v>4</v>
      </c>
      <c r="D210" s="67" t="str">
        <f t="shared" ca="1" si="51"/>
        <v>Jake Baxter</v>
      </c>
      <c r="E210" s="67" t="str">
        <f t="shared" ca="1" si="52"/>
        <v>Unatt</v>
      </c>
      <c r="F210" s="67" t="str">
        <f t="shared" ca="1" si="53"/>
        <v>U10B</v>
      </c>
      <c r="G210" s="85">
        <f t="shared" ca="1" si="54"/>
        <v>1.48</v>
      </c>
      <c r="H210" s="69" t="str">
        <f t="shared" ca="1" si="55"/>
        <v>U207:U214</v>
      </c>
      <c r="I210" s="69" t="str">
        <f t="shared" ca="1" si="56"/>
        <v>R207:R214</v>
      </c>
      <c r="J210" s="69" t="str">
        <f t="shared" ca="1" si="57"/>
        <v>S207:S214</v>
      </c>
      <c r="K210" s="69" t="str">
        <f t="shared" ca="1" si="58"/>
        <v>T207:T214</v>
      </c>
      <c r="L210" s="69" t="str">
        <f t="shared" ca="1" si="59"/>
        <v>M207:U214</v>
      </c>
      <c r="M210" s="5">
        <f t="shared" ca="1" si="60"/>
        <v>2</v>
      </c>
      <c r="N210" s="7">
        <v>8</v>
      </c>
      <c r="O210" s="76">
        <v>1.58</v>
      </c>
      <c r="P210" s="76">
        <v>0</v>
      </c>
      <c r="Q210" s="76">
        <v>0</v>
      </c>
      <c r="R210" s="76">
        <f t="shared" si="61"/>
        <v>1.58</v>
      </c>
      <c r="S210" s="76">
        <f t="shared" si="62"/>
        <v>0</v>
      </c>
      <c r="T210" s="76">
        <f t="shared" si="63"/>
        <v>0</v>
      </c>
      <c r="U210" s="76">
        <f t="shared" si="64"/>
        <v>158000000.00799999</v>
      </c>
    </row>
    <row r="211" spans="1:23">
      <c r="A211" s="38" t="str">
        <f t="shared" si="48"/>
        <v/>
      </c>
      <c r="B211" s="84">
        <f t="shared" si="49"/>
        <v>5</v>
      </c>
      <c r="C211" s="84">
        <f t="shared" ca="1" si="50"/>
        <v>10</v>
      </c>
      <c r="D211" s="67" t="str">
        <f t="shared" ca="1" si="51"/>
        <v>Thomas Kenaey</v>
      </c>
      <c r="E211" s="67" t="str">
        <f t="shared" ca="1" si="52"/>
        <v>CAC</v>
      </c>
      <c r="F211" s="67" t="str">
        <f t="shared" ca="1" si="53"/>
        <v>U10B</v>
      </c>
      <c r="G211" s="85">
        <f t="shared" ca="1" si="54"/>
        <v>1.42</v>
      </c>
      <c r="H211" s="69" t="str">
        <f t="shared" ca="1" si="55"/>
        <v>U207:U214</v>
      </c>
      <c r="I211" s="69" t="str">
        <f t="shared" ca="1" si="56"/>
        <v>R207:R214</v>
      </c>
      <c r="J211" s="69" t="str">
        <f t="shared" ca="1" si="57"/>
        <v>S207:S214</v>
      </c>
      <c r="K211" s="69" t="str">
        <f t="shared" ca="1" si="58"/>
        <v>T207:T214</v>
      </c>
      <c r="L211" s="69" t="str">
        <f t="shared" ca="1" si="59"/>
        <v>M207:U214</v>
      </c>
      <c r="M211" s="5">
        <f t="shared" ca="1" si="60"/>
        <v>6</v>
      </c>
      <c r="N211" s="7">
        <v>5</v>
      </c>
      <c r="O211" s="76">
        <v>1.36</v>
      </c>
      <c r="P211" s="76">
        <v>0</v>
      </c>
      <c r="Q211" s="76">
        <v>0</v>
      </c>
      <c r="R211" s="76">
        <f t="shared" si="61"/>
        <v>1.36</v>
      </c>
      <c r="S211" s="76">
        <f t="shared" si="62"/>
        <v>0</v>
      </c>
      <c r="T211" s="76">
        <f t="shared" si="63"/>
        <v>0</v>
      </c>
      <c r="U211" s="76">
        <f t="shared" si="64"/>
        <v>136000000.00500003</v>
      </c>
    </row>
    <row r="212" spans="1:23">
      <c r="A212" s="38" t="str">
        <f t="shared" si="48"/>
        <v/>
      </c>
      <c r="B212" s="84">
        <f t="shared" si="49"/>
        <v>6</v>
      </c>
      <c r="C212" s="84">
        <f t="shared" ca="1" si="50"/>
        <v>5</v>
      </c>
      <c r="D212" s="67" t="str">
        <f t="shared" ca="1" si="51"/>
        <v>George Rogers</v>
      </c>
      <c r="E212" s="67" t="str">
        <f t="shared" ca="1" si="52"/>
        <v>Unatt</v>
      </c>
      <c r="F212" s="67" t="str">
        <f t="shared" ca="1" si="53"/>
        <v>U10B</v>
      </c>
      <c r="G212" s="85">
        <f t="shared" ca="1" si="54"/>
        <v>1.36</v>
      </c>
      <c r="H212" s="69" t="str">
        <f t="shared" ca="1" si="55"/>
        <v>U207:U214</v>
      </c>
      <c r="I212" s="69" t="str">
        <f t="shared" ca="1" si="56"/>
        <v>R207:R214</v>
      </c>
      <c r="J212" s="69" t="str">
        <f t="shared" ca="1" si="57"/>
        <v>S207:S214</v>
      </c>
      <c r="K212" s="69" t="str">
        <f t="shared" ca="1" si="58"/>
        <v>T207:T214</v>
      </c>
      <c r="L212" s="69" t="str">
        <f t="shared" ca="1" si="59"/>
        <v>M207:U214</v>
      </c>
      <c r="M212" s="5">
        <f t="shared" ca="1" si="60"/>
        <v>5</v>
      </c>
      <c r="N212" s="7">
        <v>10</v>
      </c>
      <c r="O212" s="76">
        <v>1.42</v>
      </c>
      <c r="P212" s="76">
        <v>0</v>
      </c>
      <c r="Q212" s="76">
        <v>0</v>
      </c>
      <c r="R212" s="76">
        <f t="shared" si="61"/>
        <v>1.42</v>
      </c>
      <c r="S212" s="76">
        <f t="shared" si="62"/>
        <v>0</v>
      </c>
      <c r="T212" s="76">
        <f t="shared" si="63"/>
        <v>0</v>
      </c>
      <c r="U212" s="76">
        <f t="shared" si="64"/>
        <v>142000000.00999999</v>
      </c>
    </row>
    <row r="213" spans="1:23">
      <c r="A213" s="38" t="str">
        <f t="shared" si="48"/>
        <v/>
      </c>
      <c r="B213" s="84">
        <f t="shared" si="49"/>
        <v>7</v>
      </c>
      <c r="C213" s="84">
        <f t="shared" ca="1" si="50"/>
        <v>6</v>
      </c>
      <c r="D213" s="67" t="str">
        <f t="shared" ca="1" si="51"/>
        <v>Jasan Handford</v>
      </c>
      <c r="E213" s="67" t="str">
        <f t="shared" ca="1" si="52"/>
        <v>Unatt</v>
      </c>
      <c r="F213" s="67" t="str">
        <f t="shared" ca="1" si="53"/>
        <v>U10B</v>
      </c>
      <c r="G213" s="85">
        <f t="shared" ca="1" si="54"/>
        <v>1.3</v>
      </c>
      <c r="H213" s="69" t="str">
        <f t="shared" ca="1" si="55"/>
        <v>U207:U214</v>
      </c>
      <c r="I213" s="69" t="str">
        <f t="shared" ca="1" si="56"/>
        <v>R207:R214</v>
      </c>
      <c r="J213" s="69" t="str">
        <f t="shared" ca="1" si="57"/>
        <v>S207:S214</v>
      </c>
      <c r="K213" s="69" t="str">
        <f t="shared" ca="1" si="58"/>
        <v>T207:T214</v>
      </c>
      <c r="L213" s="69" t="str">
        <f t="shared" ca="1" si="59"/>
        <v>M207:U214</v>
      </c>
      <c r="M213" s="5">
        <f t="shared" ca="1" si="60"/>
        <v>8</v>
      </c>
      <c r="N213" s="7">
        <v>7</v>
      </c>
      <c r="O213" s="76">
        <v>1.28</v>
      </c>
      <c r="P213" s="76">
        <v>0</v>
      </c>
      <c r="Q213" s="76">
        <v>0</v>
      </c>
      <c r="R213" s="76">
        <f t="shared" si="61"/>
        <v>1.28</v>
      </c>
      <c r="S213" s="76">
        <f t="shared" si="62"/>
        <v>0</v>
      </c>
      <c r="T213" s="76">
        <f t="shared" si="63"/>
        <v>0</v>
      </c>
      <c r="U213" s="76">
        <f t="shared" si="64"/>
        <v>128000000.007</v>
      </c>
    </row>
    <row r="214" spans="1:23">
      <c r="A214" s="38">
        <f t="shared" si="48"/>
        <v>1</v>
      </c>
      <c r="B214" s="84">
        <f t="shared" si="49"/>
        <v>8</v>
      </c>
      <c r="C214" s="84">
        <f t="shared" ca="1" si="50"/>
        <v>7</v>
      </c>
      <c r="D214" s="67" t="str">
        <f t="shared" ca="1" si="51"/>
        <v>Jarvis Lee</v>
      </c>
      <c r="E214" s="67" t="str">
        <f t="shared" ca="1" si="52"/>
        <v>Archbishop B</v>
      </c>
      <c r="F214" s="67" t="str">
        <f t="shared" ca="1" si="53"/>
        <v>U10B</v>
      </c>
      <c r="G214" s="85">
        <f t="shared" ca="1" si="54"/>
        <v>1.28</v>
      </c>
      <c r="H214" s="69" t="str">
        <f t="shared" ca="1" si="55"/>
        <v>U207:U214</v>
      </c>
      <c r="I214" s="69" t="str">
        <f t="shared" ca="1" si="56"/>
        <v>R207:R214</v>
      </c>
      <c r="J214" s="69" t="str">
        <f t="shared" ca="1" si="57"/>
        <v>S207:S214</v>
      </c>
      <c r="K214" s="69" t="str">
        <f t="shared" ca="1" si="58"/>
        <v>T207:T214</v>
      </c>
      <c r="L214" s="69" t="str">
        <f t="shared" ca="1" si="59"/>
        <v>M207:U214</v>
      </c>
      <c r="M214" s="5">
        <f t="shared" ca="1" si="60"/>
        <v>7</v>
      </c>
      <c r="N214" s="7">
        <v>6</v>
      </c>
      <c r="O214" s="76">
        <v>1.3</v>
      </c>
      <c r="P214" s="76">
        <v>0</v>
      </c>
      <c r="Q214" s="76">
        <v>0</v>
      </c>
      <c r="R214" s="76">
        <f t="shared" si="61"/>
        <v>1.3</v>
      </c>
      <c r="S214" s="76">
        <f t="shared" si="62"/>
        <v>0</v>
      </c>
      <c r="T214" s="76">
        <f t="shared" si="63"/>
        <v>0</v>
      </c>
      <c r="U214" s="76">
        <f t="shared" si="64"/>
        <v>130000000.006</v>
      </c>
    </row>
    <row r="215" spans="1:23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</row>
    <row r="216" spans="1:23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</row>
    <row r="217" spans="1:23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</row>
    <row r="218" spans="1:23" ht="18">
      <c r="B218" s="66" t="s">
        <v>10</v>
      </c>
      <c r="C218" s="66" t="s">
        <v>139</v>
      </c>
      <c r="E218" s="66"/>
      <c r="G218" s="68"/>
      <c r="N218" s="70" t="s">
        <v>15</v>
      </c>
      <c r="O218" s="71"/>
      <c r="P218" s="71"/>
      <c r="Q218" s="72"/>
      <c r="R218" s="72"/>
      <c r="S218" s="72"/>
      <c r="T218" s="72"/>
      <c r="U218" s="73"/>
      <c r="V218" s="73"/>
      <c r="W218" s="73"/>
    </row>
    <row r="219" spans="1:23" ht="15.75" customHeight="1">
      <c r="B219" s="66"/>
      <c r="D219" s="66"/>
      <c r="E219" s="74"/>
      <c r="N219" s="5"/>
      <c r="R219" s="76"/>
      <c r="S219" s="76"/>
      <c r="T219" s="76"/>
    </row>
    <row r="220" spans="1:23" ht="15.75" thickBot="1">
      <c r="A220" s="40" t="s">
        <v>50</v>
      </c>
      <c r="B220" s="10" t="s">
        <v>9</v>
      </c>
      <c r="C220" s="10" t="s">
        <v>62</v>
      </c>
      <c r="D220" s="10" t="s">
        <v>6</v>
      </c>
      <c r="E220" s="10" t="s">
        <v>7</v>
      </c>
      <c r="F220" s="10" t="s">
        <v>49</v>
      </c>
      <c r="G220" s="43" t="s">
        <v>12</v>
      </c>
      <c r="H220" s="79" t="s">
        <v>54</v>
      </c>
      <c r="I220" s="79" t="s">
        <v>51</v>
      </c>
      <c r="J220" s="79" t="s">
        <v>52</v>
      </c>
      <c r="K220" s="79" t="s">
        <v>53</v>
      </c>
      <c r="L220" s="79" t="s">
        <v>24</v>
      </c>
      <c r="M220" s="80" t="s">
        <v>23</v>
      </c>
      <c r="N220" s="81" t="s">
        <v>62</v>
      </c>
      <c r="O220" s="82" t="s">
        <v>16</v>
      </c>
      <c r="P220" s="82" t="s">
        <v>17</v>
      </c>
      <c r="Q220" s="82" t="s">
        <v>18</v>
      </c>
      <c r="R220" s="83" t="s">
        <v>19</v>
      </c>
      <c r="S220" s="83" t="s">
        <v>20</v>
      </c>
      <c r="T220" s="83" t="s">
        <v>21</v>
      </c>
      <c r="U220" s="80" t="s">
        <v>22</v>
      </c>
    </row>
    <row r="221" spans="1:23" ht="15">
      <c r="B221" s="77"/>
      <c r="C221" s="77"/>
      <c r="D221" s="77"/>
      <c r="E221" s="77"/>
      <c r="F221" s="77"/>
      <c r="G221" s="78"/>
      <c r="H221" s="69"/>
      <c r="I221" s="69"/>
      <c r="N221" s="5"/>
      <c r="R221" s="76"/>
      <c r="S221" s="76"/>
      <c r="T221" s="76"/>
      <c r="U221" s="76"/>
    </row>
    <row r="222" spans="1:23">
      <c r="A222" s="38" t="str">
        <f>IF(AND(N223=""),1,"")</f>
        <v/>
      </c>
      <c r="B222" s="84">
        <f>IF(B221="",1,B221+1)</f>
        <v>1</v>
      </c>
      <c r="C222" s="84">
        <f ca="1">IF(M222="","",VLOOKUP($B222,INDIRECT(L222),2,FALSE))</f>
        <v>13</v>
      </c>
      <c r="D222" s="67" t="str">
        <f ca="1">IF($C222="","",IF(ISERROR(VLOOKUP(C222,Athletes,2,FALSE)),"Unknown Athlete",PROPER(VLOOKUP(C222,Athletes,2,FALSE))))</f>
        <v>Caitlin Keaney</v>
      </c>
      <c r="E222" s="67" t="str">
        <f ca="1">IF($C222="","",IF(VLOOKUP(C222,Athletes,3,FALSE)="","",VLOOKUP(C222,Athletes,3,FALSE)))</f>
        <v>CAC</v>
      </c>
      <c r="F222" s="67" t="str">
        <f ca="1">IF($C222="","",IF(ISERROR(VLOOKUP(C222,Athletes,7,FALSE)),"",VLOOKUP(C222,Athletes,7,FALSE)))</f>
        <v>U10G</v>
      </c>
      <c r="G222" s="85">
        <f ca="1">IF(M222="","",VLOOKUP($B222,INDIRECT(L222),6,FALSE))</f>
        <v>1.48</v>
      </c>
      <c r="H222" s="69" t="str">
        <f ca="1">"U" &amp; ROW(H222)+1-$B222 &amp; ":U" &amp; ROW(H222)-$B222+VLOOKUP(1,INDIRECT("A" &amp; ROW(H222)+1-$B222 &amp; ":B999"),2,0)</f>
        <v>U222:U224</v>
      </c>
      <c r="I222" s="69" t="str">
        <f ca="1">"R" &amp; ROW(I222)+1-$B222 &amp; ":R" &amp; ROW(I222)-$B222+VLOOKUP(1,INDIRECT("A" &amp; ROW(I222)+1-$B222 &amp; ":B999"),2,0)</f>
        <v>R222:R224</v>
      </c>
      <c r="J222" s="69" t="str">
        <f ca="1">"S" &amp; ROW(J222)+1-$B222 &amp; ":S" &amp; ROW(J222)-$B222+VLOOKUP(1,INDIRECT("A" &amp; ROW(J222)+1-$B222 &amp; ":B999"),2,0)</f>
        <v>S222:S224</v>
      </c>
      <c r="K222" s="69" t="str">
        <f ca="1">"T" &amp; ROW(K222)+1-$B222 &amp; ":T" &amp; ROW(K222)-$B222+VLOOKUP(1,INDIRECT("A" &amp; ROW(K222)+1-$B222 &amp; ":B999"),2,0)</f>
        <v>T222:T224</v>
      </c>
      <c r="L222" s="69" t="str">
        <f ca="1">"M" &amp; ROW(I222)+1-$B222 &amp; ":U" &amp; ROW(I222)-$B222+VLOOKUP(1,INDIRECT("A" &amp; ROW(I222)+1-$B222 &amp; ":B999"),2,0)</f>
        <v>M222:U224</v>
      </c>
      <c r="M222" s="5">
        <f ca="1">IF(N222="","",RANK($U222,INDIRECT(H222),0))</f>
        <v>2</v>
      </c>
      <c r="N222" s="7">
        <v>12</v>
      </c>
      <c r="O222" s="76">
        <v>1.42</v>
      </c>
      <c r="P222" s="76">
        <v>0</v>
      </c>
      <c r="Q222" s="76">
        <v>0</v>
      </c>
      <c r="R222" s="76">
        <f>IF(RANK($O222,$O222:$Q222,0)=1,$O222,IF(RANK($P222,$O222:$Q222,0)=1,$P222,$Q222))</f>
        <v>1.42</v>
      </c>
      <c r="S222" s="76">
        <f>IF(RANK($O222,$O222:$Q222,0)=2,$O222,IF(RANK($P222,$O222:$Q222,0)=2,$P222,$Q222))</f>
        <v>0</v>
      </c>
      <c r="T222" s="76">
        <f>IF(RANK($O222,$O222:$Q222,0)=3,$O222,IF(RANK($P222,$O222:$Q222,0)=3,$P222,$Q222))</f>
        <v>0</v>
      </c>
      <c r="U222" s="76">
        <f>((($R222)*10000)+$S222)*10000+$T222+$N222/1000</f>
        <v>142000000.01199999</v>
      </c>
    </row>
    <row r="223" spans="1:23">
      <c r="A223" s="38" t="str">
        <f>IF(AND(N224=""),1,"")</f>
        <v/>
      </c>
      <c r="B223" s="84">
        <f>IF(B222="",1,B222+1)</f>
        <v>2</v>
      </c>
      <c r="C223" s="84">
        <f ca="1">IF(M223="","",VLOOKUP($B223,INDIRECT(L223),2,FALSE))</f>
        <v>12</v>
      </c>
      <c r="D223" s="67" t="str">
        <f ca="1">IF($C223="","",IF(ISERROR(VLOOKUP(C223,Athletes,2,FALSE)),"Unknown Athlete",PROPER(VLOOKUP(C223,Athletes,2,FALSE))))</f>
        <v>Abbie Downing</v>
      </c>
      <c r="E223" s="67" t="str">
        <f ca="1">IF($C223="","",IF(VLOOKUP(C223,Athletes,3,FALSE)="","",VLOOKUP(C223,Athletes,3,FALSE)))</f>
        <v>CAC</v>
      </c>
      <c r="F223" s="67" t="str">
        <f ca="1">IF($C223="","",IF(ISERROR(VLOOKUP(C223,Athletes,7,FALSE)),"",VLOOKUP(C223,Athletes,7,FALSE)))</f>
        <v>U10G</v>
      </c>
      <c r="G223" s="85">
        <f ca="1">IF(M223="","",VLOOKUP($B223,INDIRECT(L223),6,FALSE))</f>
        <v>1.42</v>
      </c>
      <c r="H223" s="69" t="str">
        <f ca="1">"U" &amp; ROW(H223)+1-$B223 &amp; ":U" &amp; ROW(H223)-$B223+VLOOKUP(1,INDIRECT("A" &amp; ROW(H223)+1-$B223 &amp; ":B999"),2,0)</f>
        <v>U222:U224</v>
      </c>
      <c r="I223" s="69" t="str">
        <f ca="1">"R" &amp; ROW(I223)+1-$B223 &amp; ":R" &amp; ROW(I223)-$B223+VLOOKUP(1,INDIRECT("A" &amp; ROW(I223)+1-$B223 &amp; ":B999"),2,0)</f>
        <v>R222:R224</v>
      </c>
      <c r="J223" s="69" t="str">
        <f ca="1">"S" &amp; ROW(J223)+1-$B223 &amp; ":S" &amp; ROW(J223)-$B223+VLOOKUP(1,INDIRECT("A" &amp; ROW(J223)+1-$B223 &amp; ":B999"),2,0)</f>
        <v>S222:S224</v>
      </c>
      <c r="K223" s="69" t="str">
        <f ca="1">"T" &amp; ROW(K223)+1-$B223 &amp; ":T" &amp; ROW(K223)-$B223+VLOOKUP(1,INDIRECT("A" &amp; ROW(K223)+1-$B223 &amp; ":B999"),2,0)</f>
        <v>T222:T224</v>
      </c>
      <c r="L223" s="69" t="str">
        <f ca="1">"M" &amp; ROW(I223)+1-$B223 &amp; ":U" &amp; ROW(I223)-$B223+VLOOKUP(1,INDIRECT("A" &amp; ROW(I223)+1-$B223 &amp; ":B999"),2,0)</f>
        <v>M222:U224</v>
      </c>
      <c r="M223" s="5">
        <f ca="1">IF(N223="","",RANK($U223,INDIRECT(H223),0))</f>
        <v>1</v>
      </c>
      <c r="N223" s="7">
        <v>13</v>
      </c>
      <c r="O223" s="76">
        <v>1.48</v>
      </c>
      <c r="P223" s="76">
        <v>0</v>
      </c>
      <c r="Q223" s="76">
        <v>0</v>
      </c>
      <c r="R223" s="76">
        <f>IF(RANK($O223,$O223:$Q223,0)=1,$O223,IF(RANK($P223,$O223:$Q223,0)=1,$P223,$Q223))</f>
        <v>1.48</v>
      </c>
      <c r="S223" s="76">
        <f>IF(RANK($O223,$O223:$Q223,0)=2,$O223,IF(RANK($P223,$O223:$Q223,0)=2,$P223,$Q223))</f>
        <v>0</v>
      </c>
      <c r="T223" s="76">
        <f>IF(RANK($O223,$O223:$Q223,0)=3,$O223,IF(RANK($P223,$O223:$Q223,0)=3,$P223,$Q223))</f>
        <v>0</v>
      </c>
      <c r="U223" s="76">
        <f>((($R223)*10000)+$S223)*10000+$T223+$N223/1000</f>
        <v>148000000.01300001</v>
      </c>
    </row>
    <row r="224" spans="1:23">
      <c r="A224" s="38">
        <f>IF(AND(N225=""),1,"")</f>
        <v>1</v>
      </c>
      <c r="B224" s="84">
        <f>IF(B223="",1,B223+1)</f>
        <v>3</v>
      </c>
      <c r="C224" s="84">
        <f ca="1">IF(M224="","",VLOOKUP($B224,INDIRECT(L224),2,FALSE))</f>
        <v>14</v>
      </c>
      <c r="D224" s="67" t="str">
        <f ca="1">IF($C224="","",IF(ISERROR(VLOOKUP(C224,Athletes,2,FALSE)),"Unknown Athlete",PROPER(VLOOKUP(C224,Athletes,2,FALSE))))</f>
        <v>Fraya Miller</v>
      </c>
      <c r="E224" s="67" t="str">
        <f ca="1">IF($C224="","",IF(VLOOKUP(C224,Athletes,3,FALSE)="","",VLOOKUP(C224,Athletes,3,FALSE)))</f>
        <v>N&amp;P</v>
      </c>
      <c r="F224" s="67" t="str">
        <f ca="1">IF($C224="","",IF(ISERROR(VLOOKUP(C224,Athletes,7,FALSE)),"",VLOOKUP(C224,Athletes,7,FALSE)))</f>
        <v>U10G</v>
      </c>
      <c r="G224" s="85">
        <f ca="1">IF(M224="","",VLOOKUP($B224,INDIRECT(L224),6,FALSE))</f>
        <v>1.36</v>
      </c>
      <c r="H224" s="69" t="str">
        <f ca="1">"U" &amp; ROW(H224)+1-$B224 &amp; ":U" &amp; ROW(H224)-$B224+VLOOKUP(1,INDIRECT("A" &amp; ROW(H224)+1-$B224 &amp; ":B999"),2,0)</f>
        <v>U222:U224</v>
      </c>
      <c r="I224" s="69" t="str">
        <f ca="1">"R" &amp; ROW(I224)+1-$B224 &amp; ":R" &amp; ROW(I224)-$B224+VLOOKUP(1,INDIRECT("A" &amp; ROW(I224)+1-$B224 &amp; ":B999"),2,0)</f>
        <v>R222:R224</v>
      </c>
      <c r="J224" s="69" t="str">
        <f ca="1">"S" &amp; ROW(J224)+1-$B224 &amp; ":S" &amp; ROW(J224)-$B224+VLOOKUP(1,INDIRECT("A" &amp; ROW(J224)+1-$B224 &amp; ":B999"),2,0)</f>
        <v>S222:S224</v>
      </c>
      <c r="K224" s="69" t="str">
        <f ca="1">"T" &amp; ROW(K224)+1-$B224 &amp; ":T" &amp; ROW(K224)-$B224+VLOOKUP(1,INDIRECT("A" &amp; ROW(K224)+1-$B224 &amp; ":B999"),2,0)</f>
        <v>T222:T224</v>
      </c>
      <c r="L224" s="69" t="str">
        <f ca="1">"M" &amp; ROW(I224)+1-$B224 &amp; ":U" &amp; ROW(I224)-$B224+VLOOKUP(1,INDIRECT("A" &amp; ROW(I224)+1-$B224 &amp; ":B999"),2,0)</f>
        <v>M222:U224</v>
      </c>
      <c r="M224" s="5">
        <f ca="1">IF(N224="","",RANK($U224,INDIRECT(H224),0))</f>
        <v>3</v>
      </c>
      <c r="N224" s="7">
        <v>14</v>
      </c>
      <c r="O224" s="76">
        <v>1.36</v>
      </c>
      <c r="P224" s="76">
        <v>0</v>
      </c>
      <c r="Q224" s="76">
        <v>0</v>
      </c>
      <c r="R224" s="76">
        <f>IF(RANK($O224,$O224:$Q224,0)=1,$O224,IF(RANK($P224,$O224:$Q224,0)=1,$P224,$Q224))</f>
        <v>1.36</v>
      </c>
      <c r="S224" s="76">
        <f>IF(RANK($O224,$O224:$Q224,0)=2,$O224,IF(RANK($P224,$O224:$Q224,0)=2,$P224,$Q224))</f>
        <v>0</v>
      </c>
      <c r="T224" s="76">
        <f>IF(RANK($O224,$O224:$Q224,0)=3,$O224,IF(RANK($P224,$O224:$Q224,0)=3,$P224,$Q224))</f>
        <v>0</v>
      </c>
      <c r="U224" s="76">
        <f>((($R224)*10000)+$S224)*10000+$T224+$N224/1000</f>
        <v>136000000.01400003</v>
      </c>
    </row>
    <row r="225" spans="1:23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</row>
    <row r="226" spans="1:23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</row>
    <row r="227" spans="1:23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</row>
    <row r="228" spans="1:23" ht="18">
      <c r="B228" s="66" t="s">
        <v>10</v>
      </c>
      <c r="C228" s="66" t="s">
        <v>140</v>
      </c>
      <c r="E228" s="66"/>
      <c r="G228" s="68"/>
      <c r="N228" s="70" t="s">
        <v>15</v>
      </c>
      <c r="O228" s="71"/>
      <c r="P228" s="71"/>
      <c r="Q228" s="72"/>
      <c r="R228" s="72"/>
      <c r="S228" s="72"/>
      <c r="T228" s="72"/>
      <c r="U228" s="73"/>
      <c r="V228" s="73"/>
      <c r="W228" s="73"/>
    </row>
    <row r="229" spans="1:23" ht="15.75" customHeight="1">
      <c r="B229" s="66"/>
      <c r="D229" s="66"/>
      <c r="E229" s="74"/>
      <c r="N229" s="5"/>
      <c r="R229" s="76"/>
      <c r="S229" s="76"/>
      <c r="T229" s="76"/>
    </row>
    <row r="230" spans="1:23" ht="15.75" thickBot="1">
      <c r="A230" s="40" t="s">
        <v>50</v>
      </c>
      <c r="B230" s="10" t="s">
        <v>9</v>
      </c>
      <c r="C230" s="10" t="s">
        <v>62</v>
      </c>
      <c r="D230" s="10" t="s">
        <v>6</v>
      </c>
      <c r="E230" s="10" t="s">
        <v>7</v>
      </c>
      <c r="F230" s="10" t="s">
        <v>49</v>
      </c>
      <c r="G230" s="43" t="s">
        <v>12</v>
      </c>
      <c r="H230" s="79" t="s">
        <v>54</v>
      </c>
      <c r="I230" s="79" t="s">
        <v>51</v>
      </c>
      <c r="J230" s="79" t="s">
        <v>52</v>
      </c>
      <c r="K230" s="79" t="s">
        <v>53</v>
      </c>
      <c r="L230" s="79" t="s">
        <v>24</v>
      </c>
      <c r="M230" s="80" t="s">
        <v>23</v>
      </c>
      <c r="N230" s="81" t="s">
        <v>62</v>
      </c>
      <c r="O230" s="82" t="s">
        <v>16</v>
      </c>
      <c r="P230" s="82" t="s">
        <v>17</v>
      </c>
      <c r="Q230" s="82" t="s">
        <v>18</v>
      </c>
      <c r="R230" s="83" t="s">
        <v>19</v>
      </c>
      <c r="S230" s="83" t="s">
        <v>20</v>
      </c>
      <c r="T230" s="83" t="s">
        <v>21</v>
      </c>
      <c r="U230" s="80" t="s">
        <v>22</v>
      </c>
    </row>
    <row r="231" spans="1:23" ht="15">
      <c r="B231" s="77"/>
      <c r="C231" s="77"/>
      <c r="D231" s="77"/>
      <c r="E231" s="77"/>
      <c r="F231" s="77"/>
      <c r="G231" s="78"/>
      <c r="H231" s="69"/>
      <c r="I231" s="69"/>
      <c r="N231" s="5"/>
      <c r="R231" s="76"/>
      <c r="S231" s="76"/>
      <c r="T231" s="76"/>
      <c r="U231" s="76"/>
    </row>
    <row r="232" spans="1:23">
      <c r="A232" s="38" t="str">
        <f>IF(AND(N233=""),1,"")</f>
        <v/>
      </c>
      <c r="B232" s="84">
        <f>IF(B231="",1,B231+1)</f>
        <v>1</v>
      </c>
      <c r="C232" s="84">
        <f ca="1">IF(M232="","",VLOOKUP($B232,INDIRECT(L232),2,FALSE))</f>
        <v>17</v>
      </c>
      <c r="D232" s="67" t="str">
        <f ca="1">IF($C232="","",IF(ISERROR(VLOOKUP(C232,Athletes,2,FALSE)),"Unknown Athlete",PROPER(VLOOKUP(C232,Athletes,2,FALSE))))</f>
        <v>Ben Bradley</v>
      </c>
      <c r="E232" s="67" t="str">
        <f ca="1">IF($C232="","",IF(VLOOKUP(C232,Athletes,3,FALSE)="","",VLOOKUP(C232,Athletes,3,FALSE)))</f>
        <v>CAC</v>
      </c>
      <c r="F232" s="67" t="str">
        <f ca="1">IF($C232="","",IF(ISERROR(VLOOKUP(C232,Athletes,7,FALSE)),"",VLOOKUP(C232,Athletes,7,FALSE)))</f>
        <v>U11B</v>
      </c>
      <c r="G232" s="85">
        <f ca="1">IF(M232="","",VLOOKUP($B232,INDIRECT(L232),6,FALSE))</f>
        <v>1.66</v>
      </c>
      <c r="H232" s="69" t="str">
        <f ca="1">"U" &amp; ROW(H232)+1-$B232 &amp; ":U" &amp; ROW(H232)-$B232+VLOOKUP(1,INDIRECT("A" &amp; ROW(H232)+1-$B232 &amp; ":B999"),2,0)</f>
        <v>U232:U236</v>
      </c>
      <c r="I232" s="69" t="str">
        <f ca="1">"R" &amp; ROW(I232)+1-$B232 &amp; ":R" &amp; ROW(I232)-$B232+VLOOKUP(1,INDIRECT("A" &amp; ROW(I232)+1-$B232 &amp; ":B999"),2,0)</f>
        <v>R232:R236</v>
      </c>
      <c r="J232" s="69" t="str">
        <f ca="1">"S" &amp; ROW(J232)+1-$B232 &amp; ":S" &amp; ROW(J232)-$B232+VLOOKUP(1,INDIRECT("A" &amp; ROW(J232)+1-$B232 &amp; ":B999"),2,0)</f>
        <v>S232:S236</v>
      </c>
      <c r="K232" s="69" t="str">
        <f ca="1">"T" &amp; ROW(K232)+1-$B232 &amp; ":T" &amp; ROW(K232)-$B232+VLOOKUP(1,INDIRECT("A" &amp; ROW(K232)+1-$B232 &amp; ":B999"),2,0)</f>
        <v>T232:T236</v>
      </c>
      <c r="L232" s="69" t="str">
        <f ca="1">"M" &amp; ROW(I232)+1-$B232 &amp; ":U" &amp; ROW(I232)-$B232+VLOOKUP(1,INDIRECT("A" &amp; ROW(I232)+1-$B232 &amp; ":B999"),2,0)</f>
        <v>M232:U236</v>
      </c>
      <c r="M232" s="5">
        <f ca="1">IF(N232="","",RANK($U232,INDIRECT(H232),0))</f>
        <v>5</v>
      </c>
      <c r="N232" s="7">
        <v>15</v>
      </c>
      <c r="O232" s="76">
        <v>1.42</v>
      </c>
      <c r="P232" s="76">
        <v>0</v>
      </c>
      <c r="Q232" s="76">
        <v>0</v>
      </c>
      <c r="R232" s="76">
        <f>IF(RANK($O232,$O232:$Q232,0)=1,$O232,IF(RANK($P232,$O232:$Q232,0)=1,$P232,$Q232))</f>
        <v>1.42</v>
      </c>
      <c r="S232" s="76">
        <f>IF(RANK($O232,$O232:$Q232,0)=2,$O232,IF(RANK($P232,$O232:$Q232,0)=2,$P232,$Q232))</f>
        <v>0</v>
      </c>
      <c r="T232" s="76">
        <f>IF(RANK($O232,$O232:$Q232,0)=3,$O232,IF(RANK($P232,$O232:$Q232,0)=3,$P232,$Q232))</f>
        <v>0</v>
      </c>
      <c r="U232" s="76">
        <f>((($R232)*10000)+$S232)*10000+$T232+$N232/1000</f>
        <v>142000000.01499999</v>
      </c>
    </row>
    <row r="233" spans="1:23">
      <c r="A233" s="38" t="str">
        <f>IF(AND(N234=""),1,"")</f>
        <v/>
      </c>
      <c r="B233" s="84">
        <f>IF(B232="",1,B232+1)</f>
        <v>2</v>
      </c>
      <c r="C233" s="84">
        <f ca="1">IF(M233="","",VLOOKUP($B233,INDIRECT(L233),2,FALSE))</f>
        <v>18</v>
      </c>
      <c r="D233" s="67" t="str">
        <f ca="1">IF($C233="","",IF(ISERROR(VLOOKUP(C233,Athletes,2,FALSE)),"Unknown Athlete",PROPER(VLOOKUP(C233,Athletes,2,FALSE))))</f>
        <v>Jago Sheppard</v>
      </c>
      <c r="E233" s="67" t="str">
        <f ca="1">IF($C233="","",IF(VLOOKUP(C233,Athletes,3,FALSE)="","",VLOOKUP(C233,Athletes,3,FALSE)))</f>
        <v>CAC</v>
      </c>
      <c r="F233" s="67" t="str">
        <f ca="1">IF($C233="","",IF(ISERROR(VLOOKUP(C233,Athletes,7,FALSE)),"",VLOOKUP(C233,Athletes,7,FALSE)))</f>
        <v>U11B</v>
      </c>
      <c r="G233" s="85">
        <f ca="1">IF(M233="","",VLOOKUP($B233,INDIRECT(L233),6,FALSE))</f>
        <v>1.58</v>
      </c>
      <c r="H233" s="69" t="str">
        <f ca="1">"U" &amp; ROW(H233)+1-$B233 &amp; ":U" &amp; ROW(H233)-$B233+VLOOKUP(1,INDIRECT("A" &amp; ROW(H233)+1-$B233 &amp; ":B999"),2,0)</f>
        <v>U232:U236</v>
      </c>
      <c r="I233" s="69" t="str">
        <f ca="1">"R" &amp; ROW(I233)+1-$B233 &amp; ":R" &amp; ROW(I233)-$B233+VLOOKUP(1,INDIRECT("A" &amp; ROW(I233)+1-$B233 &amp; ":B999"),2,0)</f>
        <v>R232:R236</v>
      </c>
      <c r="J233" s="69" t="str">
        <f ca="1">"S" &amp; ROW(J233)+1-$B233 &amp; ":S" &amp; ROW(J233)-$B233+VLOOKUP(1,INDIRECT("A" &amp; ROW(J233)+1-$B233 &amp; ":B999"),2,0)</f>
        <v>S232:S236</v>
      </c>
      <c r="K233" s="69" t="str">
        <f ca="1">"T" &amp; ROW(K233)+1-$B233 &amp; ":T" &amp; ROW(K233)-$B233+VLOOKUP(1,INDIRECT("A" &amp; ROW(K233)+1-$B233 &amp; ":B999"),2,0)</f>
        <v>T232:T236</v>
      </c>
      <c r="L233" s="69" t="str">
        <f ca="1">"M" &amp; ROW(I233)+1-$B233 &amp; ":U" &amp; ROW(I233)-$B233+VLOOKUP(1,INDIRECT("A" &amp; ROW(I233)+1-$B233 &amp; ":B999"),2,0)</f>
        <v>M232:U236</v>
      </c>
      <c r="M233" s="5">
        <f ca="1">IF(N233="","",RANK($U233,INDIRECT(H233),0))</f>
        <v>4</v>
      </c>
      <c r="N233" s="7">
        <v>16</v>
      </c>
      <c r="O233" s="76">
        <v>1.52</v>
      </c>
      <c r="P233" s="76">
        <v>0</v>
      </c>
      <c r="Q233" s="76">
        <v>0</v>
      </c>
      <c r="R233" s="76">
        <f>IF(RANK($O233,$O233:$Q233,0)=1,$O233,IF(RANK($P233,$O233:$Q233,0)=1,$P233,$Q233))</f>
        <v>1.52</v>
      </c>
      <c r="S233" s="76">
        <f>IF(RANK($O233,$O233:$Q233,0)=2,$O233,IF(RANK($P233,$O233:$Q233,0)=2,$P233,$Q233))</f>
        <v>0</v>
      </c>
      <c r="T233" s="76">
        <f>IF(RANK($O233,$O233:$Q233,0)=3,$O233,IF(RANK($P233,$O233:$Q233,0)=3,$P233,$Q233))</f>
        <v>0</v>
      </c>
      <c r="U233" s="76">
        <f>((($R233)*10000)+$S233)*10000+$T233+$N233/1000</f>
        <v>152000000.016</v>
      </c>
    </row>
    <row r="234" spans="1:23">
      <c r="A234" s="38" t="str">
        <f>IF(AND(N235=""),1,"")</f>
        <v/>
      </c>
      <c r="B234" s="84">
        <f>IF(B233="",1,B233+1)</f>
        <v>3</v>
      </c>
      <c r="C234" s="84">
        <f ca="1">IF(M234="","",VLOOKUP($B234,INDIRECT(L234),2,FALSE))</f>
        <v>19</v>
      </c>
      <c r="D234" s="67" t="str">
        <f ca="1">IF($C234="","",IF(ISERROR(VLOOKUP(C234,Athletes,2,FALSE)),"Unknown Athlete",PROPER(VLOOKUP(C234,Athletes,2,FALSE))))</f>
        <v>Isaac Murray</v>
      </c>
      <c r="E234" s="67" t="str">
        <f ca="1">IF($C234="","",IF(VLOOKUP(C234,Athletes,3,FALSE)="","",VLOOKUP(C234,Athletes,3,FALSE)))</f>
        <v>CAC</v>
      </c>
      <c r="F234" s="67" t="str">
        <f ca="1">IF($C234="","",IF(ISERROR(VLOOKUP(C234,Athletes,7,FALSE)),"",VLOOKUP(C234,Athletes,7,FALSE)))</f>
        <v>U11B</v>
      </c>
      <c r="G234" s="85">
        <f ca="1">IF(M234="","",VLOOKUP($B234,INDIRECT(L234),6,FALSE))</f>
        <v>1.56</v>
      </c>
      <c r="H234" s="69" t="str">
        <f ca="1">"U" &amp; ROW(H234)+1-$B234 &amp; ":U" &amp; ROW(H234)-$B234+VLOOKUP(1,INDIRECT("A" &amp; ROW(H234)+1-$B234 &amp; ":B999"),2,0)</f>
        <v>U232:U236</v>
      </c>
      <c r="I234" s="69" t="str">
        <f ca="1">"R" &amp; ROW(I234)+1-$B234 &amp; ":R" &amp; ROW(I234)-$B234+VLOOKUP(1,INDIRECT("A" &amp; ROW(I234)+1-$B234 &amp; ":B999"),2,0)</f>
        <v>R232:R236</v>
      </c>
      <c r="J234" s="69" t="str">
        <f ca="1">"S" &amp; ROW(J234)+1-$B234 &amp; ":S" &amp; ROW(J234)-$B234+VLOOKUP(1,INDIRECT("A" &amp; ROW(J234)+1-$B234 &amp; ":B999"),2,0)</f>
        <v>S232:S236</v>
      </c>
      <c r="K234" s="69" t="str">
        <f ca="1">"T" &amp; ROW(K234)+1-$B234 &amp; ":T" &amp; ROW(K234)-$B234+VLOOKUP(1,INDIRECT("A" &amp; ROW(K234)+1-$B234 &amp; ":B999"),2,0)</f>
        <v>T232:T236</v>
      </c>
      <c r="L234" s="69" t="str">
        <f ca="1">"M" &amp; ROW(I234)+1-$B234 &amp; ":U" &amp; ROW(I234)-$B234+VLOOKUP(1,INDIRECT("A" &amp; ROW(I234)+1-$B234 &amp; ":B999"),2,0)</f>
        <v>M232:U236</v>
      </c>
      <c r="M234" s="5">
        <f ca="1">IF(N234="","",RANK($U234,INDIRECT(H234),0))</f>
        <v>1</v>
      </c>
      <c r="N234" s="7">
        <v>17</v>
      </c>
      <c r="O234" s="76">
        <v>1.66</v>
      </c>
      <c r="P234" s="76">
        <v>0</v>
      </c>
      <c r="Q234" s="76">
        <v>0</v>
      </c>
      <c r="R234" s="76">
        <f>IF(RANK($O234,$O234:$Q234,0)=1,$O234,IF(RANK($P234,$O234:$Q234,0)=1,$P234,$Q234))</f>
        <v>1.66</v>
      </c>
      <c r="S234" s="76">
        <f>IF(RANK($O234,$O234:$Q234,0)=2,$O234,IF(RANK($P234,$O234:$Q234,0)=2,$P234,$Q234))</f>
        <v>0</v>
      </c>
      <c r="T234" s="76">
        <f>IF(RANK($O234,$O234:$Q234,0)=3,$O234,IF(RANK($P234,$O234:$Q234,0)=3,$P234,$Q234))</f>
        <v>0</v>
      </c>
      <c r="U234" s="76">
        <f>((($R234)*10000)+$S234)*10000+$T234+$N234/1000</f>
        <v>166000000.01699999</v>
      </c>
    </row>
    <row r="235" spans="1:23">
      <c r="A235" s="38" t="str">
        <f>IF(AND(N236=""),1,"")</f>
        <v/>
      </c>
      <c r="B235" s="84">
        <f>IF(B234="",1,B234+1)</f>
        <v>4</v>
      </c>
      <c r="C235" s="84">
        <f ca="1">IF(M235="","",VLOOKUP($B235,INDIRECT(L235),2,FALSE))</f>
        <v>16</v>
      </c>
      <c r="D235" s="67" t="str">
        <f ca="1">IF($C235="","",IF(ISERROR(VLOOKUP(C235,Athletes,2,FALSE)),"Unknown Athlete",PROPER(VLOOKUP(C235,Athletes,2,FALSE))))</f>
        <v>Kieran Ludkin</v>
      </c>
      <c r="E235" s="67" t="str">
        <f ca="1">IF($C235="","",IF(VLOOKUP(C235,Athletes,3,FALSE)="","",VLOOKUP(C235,Athletes,3,FALSE)))</f>
        <v>CAC</v>
      </c>
      <c r="F235" s="67" t="str">
        <f ca="1">IF($C235="","",IF(ISERROR(VLOOKUP(C235,Athletes,7,FALSE)),"",VLOOKUP(C235,Athletes,7,FALSE)))</f>
        <v>U11B</v>
      </c>
      <c r="G235" s="85">
        <f ca="1">IF(M235="","",VLOOKUP($B235,INDIRECT(L235),6,FALSE))</f>
        <v>1.52</v>
      </c>
      <c r="H235" s="69" t="str">
        <f ca="1">"U" &amp; ROW(H235)+1-$B235 &amp; ":U" &amp; ROW(H235)-$B235+VLOOKUP(1,INDIRECT("A" &amp; ROW(H235)+1-$B235 &amp; ":B999"),2,0)</f>
        <v>U232:U236</v>
      </c>
      <c r="I235" s="69" t="str">
        <f ca="1">"R" &amp; ROW(I235)+1-$B235 &amp; ":R" &amp; ROW(I235)-$B235+VLOOKUP(1,INDIRECT("A" &amp; ROW(I235)+1-$B235 &amp; ":B999"),2,0)</f>
        <v>R232:R236</v>
      </c>
      <c r="J235" s="69" t="str">
        <f ca="1">"S" &amp; ROW(J235)+1-$B235 &amp; ":S" &amp; ROW(J235)-$B235+VLOOKUP(1,INDIRECT("A" &amp; ROW(J235)+1-$B235 &amp; ":B999"),2,0)</f>
        <v>S232:S236</v>
      </c>
      <c r="K235" s="69" t="str">
        <f ca="1">"T" &amp; ROW(K235)+1-$B235 &amp; ":T" &amp; ROW(K235)-$B235+VLOOKUP(1,INDIRECT("A" &amp; ROW(K235)+1-$B235 &amp; ":B999"),2,0)</f>
        <v>T232:T236</v>
      </c>
      <c r="L235" s="69" t="str">
        <f ca="1">"M" &amp; ROW(I235)+1-$B235 &amp; ":U" &amp; ROW(I235)-$B235+VLOOKUP(1,INDIRECT("A" &amp; ROW(I235)+1-$B235 &amp; ":B999"),2,0)</f>
        <v>M232:U236</v>
      </c>
      <c r="M235" s="5">
        <f ca="1">IF(N235="","",RANK($U235,INDIRECT(H235),0))</f>
        <v>2</v>
      </c>
      <c r="N235" s="7">
        <v>18</v>
      </c>
      <c r="O235" s="76">
        <v>1.58</v>
      </c>
      <c r="P235" s="76">
        <v>0</v>
      </c>
      <c r="Q235" s="76">
        <v>0</v>
      </c>
      <c r="R235" s="76">
        <f>IF(RANK($O235,$O235:$Q235,0)=1,$O235,IF(RANK($P235,$O235:$Q235,0)=1,$P235,$Q235))</f>
        <v>1.58</v>
      </c>
      <c r="S235" s="76">
        <f>IF(RANK($O235,$O235:$Q235,0)=2,$O235,IF(RANK($P235,$O235:$Q235,0)=2,$P235,$Q235))</f>
        <v>0</v>
      </c>
      <c r="T235" s="76">
        <f>IF(RANK($O235,$O235:$Q235,0)=3,$O235,IF(RANK($P235,$O235:$Q235,0)=3,$P235,$Q235))</f>
        <v>0</v>
      </c>
      <c r="U235" s="76">
        <f>((($R235)*10000)+$S235)*10000+$T235+$N235/1000</f>
        <v>158000000.01800001</v>
      </c>
    </row>
    <row r="236" spans="1:23">
      <c r="A236" s="38">
        <f>IF(AND(N237=""),1,"")</f>
        <v>1</v>
      </c>
      <c r="B236" s="84">
        <f>IF(B235="",1,B235+1)</f>
        <v>5</v>
      </c>
      <c r="C236" s="84">
        <f ca="1">IF(M236="","",VLOOKUP($B236,INDIRECT(L236),2,FALSE))</f>
        <v>15</v>
      </c>
      <c r="D236" s="67" t="str">
        <f ca="1">IF($C236="","",IF(ISERROR(VLOOKUP(C236,Athletes,2,FALSE)),"Unknown Athlete",PROPER(VLOOKUP(C236,Athletes,2,FALSE))))</f>
        <v>Rhys Johns</v>
      </c>
      <c r="E236" s="67" t="str">
        <f ca="1">IF($C236="","",IF(VLOOKUP(C236,Athletes,3,FALSE)="","",VLOOKUP(C236,Athletes,3,FALSE)))</f>
        <v>CAC</v>
      </c>
      <c r="F236" s="67" t="str">
        <f ca="1">IF($C236="","",IF(ISERROR(VLOOKUP(C236,Athletes,7,FALSE)),"",VLOOKUP(C236,Athletes,7,FALSE)))</f>
        <v>U11B</v>
      </c>
      <c r="G236" s="85">
        <f ca="1">IF(M236="","",VLOOKUP($B236,INDIRECT(L236),6,FALSE))</f>
        <v>1.42</v>
      </c>
      <c r="H236" s="69" t="str">
        <f ca="1">"U" &amp; ROW(H236)+1-$B236 &amp; ":U" &amp; ROW(H236)-$B236+VLOOKUP(1,INDIRECT("A" &amp; ROW(H236)+1-$B236 &amp; ":B999"),2,0)</f>
        <v>U232:U236</v>
      </c>
      <c r="I236" s="69" t="str">
        <f ca="1">"R" &amp; ROW(I236)+1-$B236 &amp; ":R" &amp; ROW(I236)-$B236+VLOOKUP(1,INDIRECT("A" &amp; ROW(I236)+1-$B236 &amp; ":B999"),2,0)</f>
        <v>R232:R236</v>
      </c>
      <c r="J236" s="69" t="str">
        <f ca="1">"S" &amp; ROW(J236)+1-$B236 &amp; ":S" &amp; ROW(J236)-$B236+VLOOKUP(1,INDIRECT("A" &amp; ROW(J236)+1-$B236 &amp; ":B999"),2,0)</f>
        <v>S232:S236</v>
      </c>
      <c r="K236" s="69" t="str">
        <f ca="1">"T" &amp; ROW(K236)+1-$B236 &amp; ":T" &amp; ROW(K236)-$B236+VLOOKUP(1,INDIRECT("A" &amp; ROW(K236)+1-$B236 &amp; ":B999"),2,0)</f>
        <v>T232:T236</v>
      </c>
      <c r="L236" s="69" t="str">
        <f ca="1">"M" &amp; ROW(I236)+1-$B236 &amp; ":U" &amp; ROW(I236)-$B236+VLOOKUP(1,INDIRECT("A" &amp; ROW(I236)+1-$B236 &amp; ":B999"),2,0)</f>
        <v>M232:U236</v>
      </c>
      <c r="M236" s="5">
        <f ca="1">IF(N236="","",RANK($U236,INDIRECT(H236),0))</f>
        <v>3</v>
      </c>
      <c r="N236" s="7">
        <v>19</v>
      </c>
      <c r="O236" s="76">
        <v>1.56</v>
      </c>
      <c r="P236" s="76">
        <v>0</v>
      </c>
      <c r="Q236" s="76">
        <v>0</v>
      </c>
      <c r="R236" s="76">
        <f>IF(RANK($O236,$O236:$Q236,0)=1,$O236,IF(RANK($P236,$O236:$Q236,0)=1,$P236,$Q236))</f>
        <v>1.56</v>
      </c>
      <c r="S236" s="76">
        <f>IF(RANK($O236,$O236:$Q236,0)=2,$O236,IF(RANK($P236,$O236:$Q236,0)=2,$P236,$Q236))</f>
        <v>0</v>
      </c>
      <c r="T236" s="76">
        <f>IF(RANK($O236,$O236:$Q236,0)=3,$O236,IF(RANK($P236,$O236:$Q236,0)=3,$P236,$Q236))</f>
        <v>0</v>
      </c>
      <c r="U236" s="76">
        <f>((($R236)*10000)+$S236)*10000+$T236+$N236/1000</f>
        <v>156000000.01899999</v>
      </c>
    </row>
    <row r="237" spans="1:23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</row>
    <row r="238" spans="1:23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</row>
    <row r="239" spans="1:23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</row>
    <row r="240" spans="1:23" ht="18">
      <c r="B240" s="66" t="s">
        <v>10</v>
      </c>
      <c r="C240" s="66" t="s">
        <v>141</v>
      </c>
      <c r="E240" s="66"/>
      <c r="G240" s="68"/>
      <c r="N240" s="70" t="s">
        <v>15</v>
      </c>
      <c r="O240" s="71"/>
      <c r="P240" s="71"/>
      <c r="Q240" s="72"/>
      <c r="R240" s="72"/>
      <c r="S240" s="72"/>
      <c r="T240" s="72"/>
      <c r="U240" s="73"/>
      <c r="V240" s="73"/>
      <c r="W240" s="73"/>
    </row>
    <row r="241" spans="1:23" ht="15.75" customHeight="1">
      <c r="B241" s="66"/>
      <c r="D241" s="66"/>
      <c r="E241" s="74"/>
      <c r="N241" s="5"/>
      <c r="R241" s="76"/>
      <c r="S241" s="76"/>
      <c r="T241" s="76"/>
    </row>
    <row r="242" spans="1:23" ht="15.75" thickBot="1">
      <c r="A242" s="40" t="s">
        <v>50</v>
      </c>
      <c r="B242" s="10" t="s">
        <v>9</v>
      </c>
      <c r="C242" s="10" t="s">
        <v>62</v>
      </c>
      <c r="D242" s="10" t="s">
        <v>6</v>
      </c>
      <c r="E242" s="10" t="s">
        <v>7</v>
      </c>
      <c r="F242" s="10" t="s">
        <v>49</v>
      </c>
      <c r="G242" s="43" t="s">
        <v>12</v>
      </c>
      <c r="H242" s="79" t="s">
        <v>54</v>
      </c>
      <c r="I242" s="79" t="s">
        <v>51</v>
      </c>
      <c r="J242" s="79" t="s">
        <v>52</v>
      </c>
      <c r="K242" s="79" t="s">
        <v>53</v>
      </c>
      <c r="L242" s="79" t="s">
        <v>24</v>
      </c>
      <c r="M242" s="80" t="s">
        <v>23</v>
      </c>
      <c r="N242" s="81" t="s">
        <v>62</v>
      </c>
      <c r="O242" s="82" t="s">
        <v>16</v>
      </c>
      <c r="P242" s="82" t="s">
        <v>17</v>
      </c>
      <c r="Q242" s="82" t="s">
        <v>18</v>
      </c>
      <c r="R242" s="83" t="s">
        <v>19</v>
      </c>
      <c r="S242" s="83" t="s">
        <v>20</v>
      </c>
      <c r="T242" s="83" t="s">
        <v>21</v>
      </c>
      <c r="U242" s="80" t="s">
        <v>22</v>
      </c>
    </row>
    <row r="243" spans="1:23" ht="15">
      <c r="B243" s="77"/>
      <c r="C243" s="77"/>
      <c r="D243" s="77"/>
      <c r="E243" s="77"/>
      <c r="F243" s="77"/>
      <c r="G243" s="78"/>
      <c r="H243" s="69"/>
      <c r="I243" s="69"/>
      <c r="N243" s="5"/>
      <c r="R243" s="76"/>
      <c r="S243" s="76"/>
      <c r="T243" s="76"/>
      <c r="U243" s="76"/>
    </row>
    <row r="244" spans="1:23">
      <c r="A244" s="38" t="str">
        <f>IF(AND(N245=""),1,"")</f>
        <v/>
      </c>
      <c r="B244" s="84">
        <f>IF(B243="",1,B243+1)</f>
        <v>1</v>
      </c>
      <c r="C244" s="84">
        <f ca="1">IF(M244="","",VLOOKUP($B244,INDIRECT(L244),2,FALSE))</f>
        <v>21</v>
      </c>
      <c r="D244" s="67" t="str">
        <f ca="1">IF($C244="","",IF(ISERROR(VLOOKUP(C244,Athletes,2,FALSE)),"Unknown Athlete",PROPER(VLOOKUP(C244,Athletes,2,FALSE))))</f>
        <v>Isabel Jones</v>
      </c>
      <c r="E244" s="67" t="str">
        <f ca="1">IF($C244="","",IF(VLOOKUP(C244,Athletes,3,FALSE)="","",VLOOKUP(C244,Athletes,3,FALSE)))</f>
        <v>N&amp;P</v>
      </c>
      <c r="F244" s="67" t="str">
        <f ca="1">IF($C244="","",IF(ISERROR(VLOOKUP(C244,Athletes,7,FALSE)),"",VLOOKUP(C244,Athletes,7,FALSE)))</f>
        <v>U11G</v>
      </c>
      <c r="G244" s="85">
        <f ca="1">IF(M244="","",VLOOKUP($B244,INDIRECT(L244),6,FALSE))</f>
        <v>1.62</v>
      </c>
      <c r="H244" s="69" t="str">
        <f ca="1">"U" &amp; ROW(H244)+1-$B244 &amp; ":U" &amp; ROW(H244)-$B244+VLOOKUP(1,INDIRECT("A" &amp; ROW(H244)+1-$B244 &amp; ":B999"),2,0)</f>
        <v>U244:U248</v>
      </c>
      <c r="I244" s="69" t="str">
        <f ca="1">"R" &amp; ROW(I244)+1-$B244 &amp; ":R" &amp; ROW(I244)-$B244+VLOOKUP(1,INDIRECT("A" &amp; ROW(I244)+1-$B244 &amp; ":B999"),2,0)</f>
        <v>R244:R248</v>
      </c>
      <c r="J244" s="69" t="str">
        <f ca="1">"S" &amp; ROW(J244)+1-$B244 &amp; ":S" &amp; ROW(J244)-$B244+VLOOKUP(1,INDIRECT("A" &amp; ROW(J244)+1-$B244 &amp; ":B999"),2,0)</f>
        <v>S244:S248</v>
      </c>
      <c r="K244" s="69" t="str">
        <f ca="1">"T" &amp; ROW(K244)+1-$B244 &amp; ":T" &amp; ROW(K244)-$B244+VLOOKUP(1,INDIRECT("A" &amp; ROW(K244)+1-$B244 &amp; ":B999"),2,0)</f>
        <v>T244:T248</v>
      </c>
      <c r="L244" s="69" t="str">
        <f ca="1">"M" &amp; ROW(I244)+1-$B244 &amp; ":U" &amp; ROW(I244)-$B244+VLOOKUP(1,INDIRECT("A" &amp; ROW(I244)+1-$B244 &amp; ":B999"),2,0)</f>
        <v>M244:U248</v>
      </c>
      <c r="M244" s="5">
        <f ca="1">IF(N244="","",RANK($U244,INDIRECT(H244),0))</f>
        <v>4</v>
      </c>
      <c r="N244" s="7">
        <v>20</v>
      </c>
      <c r="O244" s="76">
        <v>1.56</v>
      </c>
      <c r="P244" s="76">
        <v>0</v>
      </c>
      <c r="Q244" s="76">
        <v>0</v>
      </c>
      <c r="R244" s="76">
        <f>IF(RANK($O244,$O244:$Q244,0)=1,$O244,IF(RANK($P244,$O244:$Q244,0)=1,$P244,$Q244))</f>
        <v>1.56</v>
      </c>
      <c r="S244" s="76">
        <f>IF(RANK($O244,$O244:$Q244,0)=2,$O244,IF(RANK($P244,$O244:$Q244,0)=2,$P244,$Q244))</f>
        <v>0</v>
      </c>
      <c r="T244" s="76">
        <f>IF(RANK($O244,$O244:$Q244,0)=3,$O244,IF(RANK($P244,$O244:$Q244,0)=3,$P244,$Q244))</f>
        <v>0</v>
      </c>
      <c r="U244" s="76">
        <f>((($R244)*10000)+$S244)*10000+$T244+$N244/1000</f>
        <v>156000000.02000001</v>
      </c>
    </row>
    <row r="245" spans="1:23">
      <c r="A245" s="38" t="str">
        <f>IF(AND(N246=""),1,"")</f>
        <v/>
      </c>
      <c r="B245" s="84">
        <f>IF(B244="",1,B244+1)</f>
        <v>2</v>
      </c>
      <c r="C245" s="84">
        <f ca="1">IF(M245="","",VLOOKUP($B245,INDIRECT(L245),2,FALSE))</f>
        <v>24</v>
      </c>
      <c r="D245" s="67" t="str">
        <f ca="1">IF($C245="","",IF(ISERROR(VLOOKUP(C245,Athletes,2,FALSE)),"Unknown Athlete",PROPER(VLOOKUP(C245,Athletes,2,FALSE))))</f>
        <v>Catherine Groves</v>
      </c>
      <c r="E245" s="67" t="str">
        <f ca="1">IF($C245="","",IF(VLOOKUP(C245,Athletes,3,FALSE)="","",VLOOKUP(C245,Athletes,3,FALSE)))</f>
        <v>CAC</v>
      </c>
      <c r="F245" s="67" t="str">
        <f ca="1">IF($C245="","",IF(ISERROR(VLOOKUP(C245,Athletes,7,FALSE)),"",VLOOKUP(C245,Athletes,7,FALSE)))</f>
        <v>U11G</v>
      </c>
      <c r="G245" s="85">
        <f ca="1">IF(M245="","",VLOOKUP($B245,INDIRECT(L245),6,FALSE))</f>
        <v>1.58</v>
      </c>
      <c r="H245" s="69" t="str">
        <f ca="1">"U" &amp; ROW(H245)+1-$B245 &amp; ":U" &amp; ROW(H245)-$B245+VLOOKUP(1,INDIRECT("A" &amp; ROW(H245)+1-$B245 &amp; ":B999"),2,0)</f>
        <v>U244:U248</v>
      </c>
      <c r="I245" s="69" t="str">
        <f ca="1">"R" &amp; ROW(I245)+1-$B245 &amp; ":R" &amp; ROW(I245)-$B245+VLOOKUP(1,INDIRECT("A" &amp; ROW(I245)+1-$B245 &amp; ":B999"),2,0)</f>
        <v>R244:R248</v>
      </c>
      <c r="J245" s="69" t="str">
        <f ca="1">"S" &amp; ROW(J245)+1-$B245 &amp; ":S" &amp; ROW(J245)-$B245+VLOOKUP(1,INDIRECT("A" &amp; ROW(J245)+1-$B245 &amp; ":B999"),2,0)</f>
        <v>S244:S248</v>
      </c>
      <c r="K245" s="69" t="str">
        <f ca="1">"T" &amp; ROW(K245)+1-$B245 &amp; ":T" &amp; ROW(K245)-$B245+VLOOKUP(1,INDIRECT("A" &amp; ROW(K245)+1-$B245 &amp; ":B999"),2,0)</f>
        <v>T244:T248</v>
      </c>
      <c r="L245" s="69" t="str">
        <f ca="1">"M" &amp; ROW(I245)+1-$B245 &amp; ":U" &amp; ROW(I245)-$B245+VLOOKUP(1,INDIRECT("A" &amp; ROW(I245)+1-$B245 &amp; ":B999"),2,0)</f>
        <v>M244:U248</v>
      </c>
      <c r="M245" s="5">
        <f ca="1">IF(N245="","",RANK($U245,INDIRECT(H245),0))</f>
        <v>1</v>
      </c>
      <c r="N245" s="7">
        <v>21</v>
      </c>
      <c r="O245" s="76">
        <v>1.62</v>
      </c>
      <c r="P245" s="76">
        <v>0</v>
      </c>
      <c r="Q245" s="76">
        <v>0</v>
      </c>
      <c r="R245" s="76">
        <f>IF(RANK($O245,$O245:$Q245,0)=1,$O245,IF(RANK($P245,$O245:$Q245,0)=1,$P245,$Q245))</f>
        <v>1.62</v>
      </c>
      <c r="S245" s="76">
        <f>IF(RANK($O245,$O245:$Q245,0)=2,$O245,IF(RANK($P245,$O245:$Q245,0)=2,$P245,$Q245))</f>
        <v>0</v>
      </c>
      <c r="T245" s="76">
        <f>IF(RANK($O245,$O245:$Q245,0)=3,$O245,IF(RANK($P245,$O245:$Q245,0)=3,$P245,$Q245))</f>
        <v>0</v>
      </c>
      <c r="U245" s="76">
        <f>((($R245)*10000)+$S245)*10000+$T245+$N245/1000</f>
        <v>162000000.02100003</v>
      </c>
    </row>
    <row r="246" spans="1:23">
      <c r="A246" s="38" t="str">
        <f>IF(AND(N247=""),1,"")</f>
        <v/>
      </c>
      <c r="B246" s="84">
        <f>IF(B245="",1,B245+1)</f>
        <v>3</v>
      </c>
      <c r="C246" s="84">
        <f ca="1">IF(M246="","",VLOOKUP($B246,INDIRECT(L246),2,FALSE))</f>
        <v>23</v>
      </c>
      <c r="D246" s="67" t="str">
        <f ca="1">IF($C246="","",IF(ISERROR(VLOOKUP(C246,Athletes,2,FALSE)),"Unknown Athlete",PROPER(VLOOKUP(C246,Athletes,2,FALSE))))</f>
        <v>Zoe Lawrence</v>
      </c>
      <c r="E246" s="67" t="str">
        <f ca="1">IF($C246="","",IF(VLOOKUP(C246,Athletes,3,FALSE)="","",VLOOKUP(C246,Athletes,3,FALSE)))</f>
        <v>CAC</v>
      </c>
      <c r="F246" s="67" t="str">
        <f ca="1">IF($C246="","",IF(ISERROR(VLOOKUP(C246,Athletes,7,FALSE)),"",VLOOKUP(C246,Athletes,7,FALSE)))</f>
        <v>U11G</v>
      </c>
      <c r="G246" s="85">
        <f ca="1">IF(M246="","",VLOOKUP($B246,INDIRECT(L246),6,FALSE))</f>
        <v>1.58</v>
      </c>
      <c r="H246" s="69" t="str">
        <f ca="1">"U" &amp; ROW(H246)+1-$B246 &amp; ":U" &amp; ROW(H246)-$B246+VLOOKUP(1,INDIRECT("A" &amp; ROW(H246)+1-$B246 &amp; ":B999"),2,0)</f>
        <v>U244:U248</v>
      </c>
      <c r="I246" s="69" t="str">
        <f ca="1">"R" &amp; ROW(I246)+1-$B246 &amp; ":R" &amp; ROW(I246)-$B246+VLOOKUP(1,INDIRECT("A" &amp; ROW(I246)+1-$B246 &amp; ":B999"),2,0)</f>
        <v>R244:R248</v>
      </c>
      <c r="J246" s="69" t="str">
        <f ca="1">"S" &amp; ROW(J246)+1-$B246 &amp; ":S" &amp; ROW(J246)-$B246+VLOOKUP(1,INDIRECT("A" &amp; ROW(J246)+1-$B246 &amp; ":B999"),2,0)</f>
        <v>S244:S248</v>
      </c>
      <c r="K246" s="69" t="str">
        <f ca="1">"T" &amp; ROW(K246)+1-$B246 &amp; ":T" &amp; ROW(K246)-$B246+VLOOKUP(1,INDIRECT("A" &amp; ROW(K246)+1-$B246 &amp; ":B999"),2,0)</f>
        <v>T244:T248</v>
      </c>
      <c r="L246" s="69" t="str">
        <f ca="1">"M" &amp; ROW(I246)+1-$B246 &amp; ":U" &amp; ROW(I246)-$B246+VLOOKUP(1,INDIRECT("A" &amp; ROW(I246)+1-$B246 &amp; ":B999"),2,0)</f>
        <v>M244:U248</v>
      </c>
      <c r="M246" s="5">
        <f ca="1">IF(N246="","",RANK($U246,INDIRECT(H246),0))</f>
        <v>5</v>
      </c>
      <c r="N246" s="7">
        <v>22</v>
      </c>
      <c r="O246" s="76">
        <v>1.4</v>
      </c>
      <c r="P246" s="76">
        <v>0</v>
      </c>
      <c r="Q246" s="76">
        <v>0</v>
      </c>
      <c r="R246" s="76">
        <f>IF(RANK($O246,$O246:$Q246,0)=1,$O246,IF(RANK($P246,$O246:$Q246,0)=1,$P246,$Q246))</f>
        <v>1.4</v>
      </c>
      <c r="S246" s="76">
        <f>IF(RANK($O246,$O246:$Q246,0)=2,$O246,IF(RANK($P246,$O246:$Q246,0)=2,$P246,$Q246))</f>
        <v>0</v>
      </c>
      <c r="T246" s="76">
        <f>IF(RANK($O246,$O246:$Q246,0)=3,$O246,IF(RANK($P246,$O246:$Q246,0)=3,$P246,$Q246))</f>
        <v>0</v>
      </c>
      <c r="U246" s="76">
        <f>((($R246)*10000)+$S246)*10000+$T246+$N246/1000</f>
        <v>140000000.02200001</v>
      </c>
    </row>
    <row r="247" spans="1:23">
      <c r="A247" s="38" t="str">
        <f>IF(AND(N248=""),1,"")</f>
        <v/>
      </c>
      <c r="B247" s="84">
        <f>IF(B246="",1,B246+1)</f>
        <v>4</v>
      </c>
      <c r="C247" s="84">
        <f ca="1">IF(M247="","",VLOOKUP($B247,INDIRECT(L247),2,FALSE))</f>
        <v>20</v>
      </c>
      <c r="D247" s="67" t="str">
        <f ca="1">IF($C247="","",IF(ISERROR(VLOOKUP(C247,Athletes,2,FALSE)),"Unknown Athlete",PROPER(VLOOKUP(C247,Athletes,2,FALSE))))</f>
        <v>Lucy Hughes</v>
      </c>
      <c r="E247" s="67" t="str">
        <f ca="1">IF($C247="","",IF(VLOOKUP(C247,Athletes,3,FALSE)="","",VLOOKUP(C247,Athletes,3,FALSE)))</f>
        <v>CAC</v>
      </c>
      <c r="F247" s="67" t="str">
        <f ca="1">IF($C247="","",IF(ISERROR(VLOOKUP(C247,Athletes,7,FALSE)),"",VLOOKUP(C247,Athletes,7,FALSE)))</f>
        <v>U11G</v>
      </c>
      <c r="G247" s="85">
        <f ca="1">IF(M247="","",VLOOKUP($B247,INDIRECT(L247),6,FALSE))</f>
        <v>1.56</v>
      </c>
      <c r="H247" s="69" t="str">
        <f ca="1">"U" &amp; ROW(H247)+1-$B247 &amp; ":U" &amp; ROW(H247)-$B247+VLOOKUP(1,INDIRECT("A" &amp; ROW(H247)+1-$B247 &amp; ":B999"),2,0)</f>
        <v>U244:U248</v>
      </c>
      <c r="I247" s="69" t="str">
        <f ca="1">"R" &amp; ROW(I247)+1-$B247 &amp; ":R" &amp; ROW(I247)-$B247+VLOOKUP(1,INDIRECT("A" &amp; ROW(I247)+1-$B247 &amp; ":B999"),2,0)</f>
        <v>R244:R248</v>
      </c>
      <c r="J247" s="69" t="str">
        <f ca="1">"S" &amp; ROW(J247)+1-$B247 &amp; ":S" &amp; ROW(J247)-$B247+VLOOKUP(1,INDIRECT("A" &amp; ROW(J247)+1-$B247 &amp; ":B999"),2,0)</f>
        <v>S244:S248</v>
      </c>
      <c r="K247" s="69" t="str">
        <f ca="1">"T" &amp; ROW(K247)+1-$B247 &amp; ":T" &amp; ROW(K247)-$B247+VLOOKUP(1,INDIRECT("A" &amp; ROW(K247)+1-$B247 &amp; ":B999"),2,0)</f>
        <v>T244:T248</v>
      </c>
      <c r="L247" s="69" t="str">
        <f ca="1">"M" &amp; ROW(I247)+1-$B247 &amp; ":U" &amp; ROW(I247)-$B247+VLOOKUP(1,INDIRECT("A" &amp; ROW(I247)+1-$B247 &amp; ":B999"),2,0)</f>
        <v>M244:U248</v>
      </c>
      <c r="M247" s="5">
        <f ca="1">IF(N247="","",RANK($U247,INDIRECT(H247),0))</f>
        <v>3</v>
      </c>
      <c r="N247" s="7">
        <v>23</v>
      </c>
      <c r="O247" s="76">
        <v>1.58</v>
      </c>
      <c r="P247" s="76">
        <v>0</v>
      </c>
      <c r="Q247" s="76">
        <v>0</v>
      </c>
      <c r="R247" s="76">
        <f>IF(RANK($O247,$O247:$Q247,0)=1,$O247,IF(RANK($P247,$O247:$Q247,0)=1,$P247,$Q247))</f>
        <v>1.58</v>
      </c>
      <c r="S247" s="76">
        <f>IF(RANK($O247,$O247:$Q247,0)=2,$O247,IF(RANK($P247,$O247:$Q247,0)=2,$P247,$Q247))</f>
        <v>0</v>
      </c>
      <c r="T247" s="76">
        <f>IF(RANK($O247,$O247:$Q247,0)=3,$O247,IF(RANK($P247,$O247:$Q247,0)=3,$P247,$Q247))</f>
        <v>0</v>
      </c>
      <c r="U247" s="76">
        <f>((($R247)*10000)+$S247)*10000+$T247+$N247/1000</f>
        <v>158000000.023</v>
      </c>
    </row>
    <row r="248" spans="1:23">
      <c r="A248" s="38">
        <f>IF(AND(N249=""),1,"")</f>
        <v>1</v>
      </c>
      <c r="B248" s="84">
        <f>IF(B247="",1,B247+1)</f>
        <v>5</v>
      </c>
      <c r="C248" s="84">
        <f ca="1">IF(M248="","",VLOOKUP($B248,INDIRECT(L248),2,FALSE))</f>
        <v>22</v>
      </c>
      <c r="D248" s="67" t="str">
        <f ca="1">IF($C248="","",IF(ISERROR(VLOOKUP(C248,Athletes,2,FALSE)),"Unknown Athlete",PROPER(VLOOKUP(C248,Athletes,2,FALSE))))</f>
        <v>Rebecca Benney</v>
      </c>
      <c r="E248" s="67" t="str">
        <f ca="1">IF($C248="","",IF(VLOOKUP(C248,Athletes,3,FALSE)="","",VLOOKUP(C248,Athletes,3,FALSE)))</f>
        <v>CAC</v>
      </c>
      <c r="F248" s="67" t="str">
        <f ca="1">IF($C248="","",IF(ISERROR(VLOOKUP(C248,Athletes,7,FALSE)),"",VLOOKUP(C248,Athletes,7,FALSE)))</f>
        <v>U11G</v>
      </c>
      <c r="G248" s="85">
        <f ca="1">IF(M248="","",VLOOKUP($B248,INDIRECT(L248),6,FALSE))</f>
        <v>1.4</v>
      </c>
      <c r="H248" s="69" t="str">
        <f ca="1">"U" &amp; ROW(H248)+1-$B248 &amp; ":U" &amp; ROW(H248)-$B248+VLOOKUP(1,INDIRECT("A" &amp; ROW(H248)+1-$B248 &amp; ":B999"),2,0)</f>
        <v>U244:U248</v>
      </c>
      <c r="I248" s="69" t="str">
        <f ca="1">"R" &amp; ROW(I248)+1-$B248 &amp; ":R" &amp; ROW(I248)-$B248+VLOOKUP(1,INDIRECT("A" &amp; ROW(I248)+1-$B248 &amp; ":B999"),2,0)</f>
        <v>R244:R248</v>
      </c>
      <c r="J248" s="69" t="str">
        <f ca="1">"S" &amp; ROW(J248)+1-$B248 &amp; ":S" &amp; ROW(J248)-$B248+VLOOKUP(1,INDIRECT("A" &amp; ROW(J248)+1-$B248 &amp; ":B999"),2,0)</f>
        <v>S244:S248</v>
      </c>
      <c r="K248" s="69" t="str">
        <f ca="1">"T" &amp; ROW(K248)+1-$B248 &amp; ":T" &amp; ROW(K248)-$B248+VLOOKUP(1,INDIRECT("A" &amp; ROW(K248)+1-$B248 &amp; ":B999"),2,0)</f>
        <v>T244:T248</v>
      </c>
      <c r="L248" s="69" t="str">
        <f ca="1">"M" &amp; ROW(I248)+1-$B248 &amp; ":U" &amp; ROW(I248)-$B248+VLOOKUP(1,INDIRECT("A" &amp; ROW(I248)+1-$B248 &amp; ":B999"),2,0)</f>
        <v>M244:U248</v>
      </c>
      <c r="M248" s="5">
        <f ca="1">IF(N248="","",RANK($U248,INDIRECT(H248),0))</f>
        <v>2</v>
      </c>
      <c r="N248" s="7">
        <v>24</v>
      </c>
      <c r="O248" s="76">
        <v>1.58</v>
      </c>
      <c r="P248" s="76">
        <v>0</v>
      </c>
      <c r="Q248" s="76">
        <v>0</v>
      </c>
      <c r="R248" s="76">
        <f>IF(RANK($O248,$O248:$Q248,0)=1,$O248,IF(RANK($P248,$O248:$Q248,0)=1,$P248,$Q248))</f>
        <v>1.58</v>
      </c>
      <c r="S248" s="76">
        <f>IF(RANK($O248,$O248:$Q248,0)=2,$O248,IF(RANK($P248,$O248:$Q248,0)=2,$P248,$Q248))</f>
        <v>0</v>
      </c>
      <c r="T248" s="76">
        <f>IF(RANK($O248,$O248:$Q248,0)=3,$O248,IF(RANK($P248,$O248:$Q248,0)=3,$P248,$Q248))</f>
        <v>0</v>
      </c>
      <c r="U248" s="76">
        <f>((($R248)*10000)+$S248)*10000+$T248+$N248/1000</f>
        <v>158000000.02399999</v>
      </c>
    </row>
    <row r="249" spans="1:23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</row>
    <row r="250" spans="1:23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</row>
    <row r="251" spans="1:23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</row>
    <row r="252" spans="1:23" ht="18">
      <c r="B252" s="66" t="s">
        <v>10</v>
      </c>
      <c r="C252" s="66" t="s">
        <v>142</v>
      </c>
      <c r="E252" s="66"/>
      <c r="G252" s="68"/>
      <c r="N252" s="70" t="s">
        <v>15</v>
      </c>
      <c r="O252" s="71"/>
      <c r="P252" s="71"/>
      <c r="Q252" s="72"/>
      <c r="R252" s="72"/>
      <c r="S252" s="72"/>
      <c r="T252" s="72"/>
      <c r="U252" s="73"/>
      <c r="V252" s="73"/>
      <c r="W252" s="73"/>
    </row>
    <row r="253" spans="1:23" ht="15.75" customHeight="1">
      <c r="B253" s="66"/>
      <c r="D253" s="66"/>
      <c r="E253" s="74"/>
      <c r="N253" s="5"/>
      <c r="R253" s="76"/>
      <c r="S253" s="76"/>
      <c r="T253" s="76"/>
    </row>
    <row r="254" spans="1:23" ht="15.75" thickBot="1">
      <c r="A254" s="40" t="s">
        <v>50</v>
      </c>
      <c r="B254" s="10" t="s">
        <v>9</v>
      </c>
      <c r="C254" s="10" t="s">
        <v>62</v>
      </c>
      <c r="D254" s="10" t="s">
        <v>6</v>
      </c>
      <c r="E254" s="10" t="s">
        <v>7</v>
      </c>
      <c r="F254" s="10" t="s">
        <v>49</v>
      </c>
      <c r="G254" s="43" t="s">
        <v>12</v>
      </c>
      <c r="H254" s="79" t="s">
        <v>54</v>
      </c>
      <c r="I254" s="79" t="s">
        <v>51</v>
      </c>
      <c r="J254" s="79" t="s">
        <v>52</v>
      </c>
      <c r="K254" s="79" t="s">
        <v>53</v>
      </c>
      <c r="L254" s="79" t="s">
        <v>24</v>
      </c>
      <c r="M254" s="80" t="s">
        <v>23</v>
      </c>
      <c r="N254" s="81" t="s">
        <v>62</v>
      </c>
      <c r="O254" s="82" t="s">
        <v>16</v>
      </c>
      <c r="P254" s="82" t="s">
        <v>17</v>
      </c>
      <c r="Q254" s="82" t="s">
        <v>18</v>
      </c>
      <c r="R254" s="83" t="s">
        <v>19</v>
      </c>
      <c r="S254" s="83" t="s">
        <v>20</v>
      </c>
      <c r="T254" s="83" t="s">
        <v>21</v>
      </c>
      <c r="U254" s="80" t="s">
        <v>22</v>
      </c>
    </row>
    <row r="255" spans="1:23" ht="15">
      <c r="B255" s="77"/>
      <c r="C255" s="77"/>
      <c r="D255" s="77"/>
      <c r="E255" s="77"/>
      <c r="F255" s="77"/>
      <c r="G255" s="78"/>
      <c r="H255" s="69"/>
      <c r="I255" s="69"/>
      <c r="N255" s="5"/>
      <c r="R255" s="76"/>
      <c r="S255" s="76"/>
      <c r="T255" s="76"/>
      <c r="U255" s="76"/>
    </row>
    <row r="256" spans="1:23">
      <c r="A256" s="38" t="str">
        <f>IF(AND(N257=""),1,"")</f>
        <v/>
      </c>
      <c r="B256" s="84">
        <f>IF(B255="",1,B255+1)</f>
        <v>1</v>
      </c>
      <c r="C256" s="84">
        <f ca="1">IF(M256="","",VLOOKUP($B256,INDIRECT(L256),2,FALSE))</f>
        <v>26</v>
      </c>
      <c r="D256" s="67" t="str">
        <f ca="1">IF($C256="","",IF(ISERROR(VLOOKUP(C256,Athletes,2,FALSE)),"Unknown Athlete",PROPER(VLOOKUP(C256,Athletes,2,FALSE))))</f>
        <v xml:space="preserve">Sam Brereton </v>
      </c>
      <c r="E256" s="67" t="str">
        <f ca="1">IF($C256="","",IF(VLOOKUP(C256,Athletes,3,FALSE)="","",VLOOKUP(C256,Athletes,3,FALSE)))</f>
        <v>N&amp;P</v>
      </c>
      <c r="F256" s="67" t="str">
        <f ca="1">IF($C256="","",IF(ISERROR(VLOOKUP(C256,Athletes,7,FALSE)),"",VLOOKUP(C256,Athletes,7,FALSE)))</f>
        <v>U12B</v>
      </c>
      <c r="G256" s="85">
        <f ca="1">IF(M256="","",VLOOKUP($B256,INDIRECT(L256),6,FALSE))</f>
        <v>1.8</v>
      </c>
      <c r="H256" s="69" t="str">
        <f ca="1">"U" &amp; ROW(H256)+1-$B256 &amp; ":U" &amp; ROW(H256)-$B256+VLOOKUP(1,INDIRECT("A" &amp; ROW(H256)+1-$B256 &amp; ":B999"),2,0)</f>
        <v>U256:U257</v>
      </c>
      <c r="I256" s="69" t="str">
        <f ca="1">"R" &amp; ROW(I256)+1-$B256 &amp; ":R" &amp; ROW(I256)-$B256+VLOOKUP(1,INDIRECT("A" &amp; ROW(I256)+1-$B256 &amp; ":B999"),2,0)</f>
        <v>R256:R257</v>
      </c>
      <c r="J256" s="69" t="str">
        <f ca="1">"S" &amp; ROW(J256)+1-$B256 &amp; ":S" &amp; ROW(J256)-$B256+VLOOKUP(1,INDIRECT("A" &amp; ROW(J256)+1-$B256 &amp; ":B999"),2,0)</f>
        <v>S256:S257</v>
      </c>
      <c r="K256" s="69" t="str">
        <f ca="1">"T" &amp; ROW(K256)+1-$B256 &amp; ":T" &amp; ROW(K256)-$B256+VLOOKUP(1,INDIRECT("A" &amp; ROW(K256)+1-$B256 &amp; ":B999"),2,0)</f>
        <v>T256:T257</v>
      </c>
      <c r="L256" s="69" t="str">
        <f ca="1">"M" &amp; ROW(I256)+1-$B256 &amp; ":U" &amp; ROW(I256)-$B256+VLOOKUP(1,INDIRECT("A" &amp; ROW(I256)+1-$B256 &amp; ":B999"),2,0)</f>
        <v>M256:U257</v>
      </c>
      <c r="M256" s="5">
        <f ca="1">IF(N256="","",RANK($U256,INDIRECT(H256),0))</f>
        <v>2</v>
      </c>
      <c r="N256" s="7">
        <v>25</v>
      </c>
      <c r="O256" s="76">
        <v>1.54</v>
      </c>
      <c r="P256" s="76">
        <v>0</v>
      </c>
      <c r="Q256" s="76">
        <v>0</v>
      </c>
      <c r="R256" s="76">
        <f>IF(RANK($O256,$O256:$Q256,0)=1,$O256,IF(RANK($P256,$O256:$Q256,0)=1,$P256,$Q256))</f>
        <v>1.54</v>
      </c>
      <c r="S256" s="76">
        <f>IF(RANK($O256,$O256:$Q256,0)=2,$O256,IF(RANK($P256,$O256:$Q256,0)=2,$P256,$Q256))</f>
        <v>0</v>
      </c>
      <c r="T256" s="76">
        <f>IF(RANK($O256,$O256:$Q256,0)=3,$O256,IF(RANK($P256,$O256:$Q256,0)=3,$P256,$Q256))</f>
        <v>0</v>
      </c>
      <c r="U256" s="76">
        <f>((($R256)*10000)+$S256)*10000+$T256+$N256/1000</f>
        <v>154000000.02500001</v>
      </c>
    </row>
    <row r="257" spans="1:23">
      <c r="A257" s="38">
        <f>IF(AND(N258=""),1,"")</f>
        <v>1</v>
      </c>
      <c r="B257" s="84">
        <f>IF(B256="",1,B256+1)</f>
        <v>2</v>
      </c>
      <c r="C257" s="84">
        <f ca="1">IF(M257="","",VLOOKUP($B257,INDIRECT(L257),2,FALSE))</f>
        <v>25</v>
      </c>
      <c r="D257" s="67" t="str">
        <f ca="1">IF($C257="","",IF(ISERROR(VLOOKUP(C257,Athletes,2,FALSE)),"Unknown Athlete",PROPER(VLOOKUP(C257,Athletes,2,FALSE))))</f>
        <v>Leon Smith</v>
      </c>
      <c r="E257" s="67" t="str">
        <f ca="1">IF($C257="","",IF(VLOOKUP(C257,Athletes,3,FALSE)="","",VLOOKUP(C257,Athletes,3,FALSE)))</f>
        <v>CAC</v>
      </c>
      <c r="F257" s="67" t="str">
        <f ca="1">IF($C257="","",IF(ISERROR(VLOOKUP(C257,Athletes,7,FALSE)),"",VLOOKUP(C257,Athletes,7,FALSE)))</f>
        <v>U12B</v>
      </c>
      <c r="G257" s="85">
        <f ca="1">IF(M257="","",VLOOKUP($B257,INDIRECT(L257),6,FALSE))</f>
        <v>1.54</v>
      </c>
      <c r="H257" s="69" t="str">
        <f ca="1">"U" &amp; ROW(H257)+1-$B257 &amp; ":U" &amp; ROW(H257)-$B257+VLOOKUP(1,INDIRECT("A" &amp; ROW(H257)+1-$B257 &amp; ":B999"),2,0)</f>
        <v>U256:U257</v>
      </c>
      <c r="I257" s="69" t="str">
        <f ca="1">"R" &amp; ROW(I257)+1-$B257 &amp; ":R" &amp; ROW(I257)-$B257+VLOOKUP(1,INDIRECT("A" &amp; ROW(I257)+1-$B257 &amp; ":B999"),2,0)</f>
        <v>R256:R257</v>
      </c>
      <c r="J257" s="69" t="str">
        <f ca="1">"S" &amp; ROW(J257)+1-$B257 &amp; ":S" &amp; ROW(J257)-$B257+VLOOKUP(1,INDIRECT("A" &amp; ROW(J257)+1-$B257 &amp; ":B999"),2,0)</f>
        <v>S256:S257</v>
      </c>
      <c r="K257" s="69" t="str">
        <f ca="1">"T" &amp; ROW(K257)+1-$B257 &amp; ":T" &amp; ROW(K257)-$B257+VLOOKUP(1,INDIRECT("A" &amp; ROW(K257)+1-$B257 &amp; ":B999"),2,0)</f>
        <v>T256:T257</v>
      </c>
      <c r="L257" s="69" t="str">
        <f ca="1">"M" &amp; ROW(I257)+1-$B257 &amp; ":U" &amp; ROW(I257)-$B257+VLOOKUP(1,INDIRECT("A" &amp; ROW(I257)+1-$B257 &amp; ":B999"),2,0)</f>
        <v>M256:U257</v>
      </c>
      <c r="M257" s="5">
        <f ca="1">IF(N257="","",RANK($U257,INDIRECT(H257),0))</f>
        <v>1</v>
      </c>
      <c r="N257" s="7">
        <v>26</v>
      </c>
      <c r="O257" s="76">
        <v>1.8</v>
      </c>
      <c r="P257" s="76">
        <v>0</v>
      </c>
      <c r="Q257" s="76">
        <v>0</v>
      </c>
      <c r="R257" s="76">
        <f>IF(RANK($O257,$O257:$Q257,0)=1,$O257,IF(RANK($P257,$O257:$Q257,0)=1,$P257,$Q257))</f>
        <v>1.8</v>
      </c>
      <c r="S257" s="76">
        <f>IF(RANK($O257,$O257:$Q257,0)=2,$O257,IF(RANK($P257,$O257:$Q257,0)=2,$P257,$Q257))</f>
        <v>0</v>
      </c>
      <c r="T257" s="76">
        <f>IF(RANK($O257,$O257:$Q257,0)=3,$O257,IF(RANK($P257,$O257:$Q257,0)=3,$P257,$Q257))</f>
        <v>0</v>
      </c>
      <c r="U257" s="76">
        <f>((($R257)*10000)+$S257)*10000+$T257+$N257/1000</f>
        <v>180000000.02599999</v>
      </c>
    </row>
    <row r="258" spans="1:23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</row>
    <row r="259" spans="1:23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</row>
    <row r="260" spans="1:23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</row>
    <row r="261" spans="1:23" ht="18">
      <c r="B261" s="66" t="s">
        <v>10</v>
      </c>
      <c r="C261" s="66" t="s">
        <v>143</v>
      </c>
      <c r="E261" s="66"/>
      <c r="G261" s="68"/>
      <c r="N261" s="70" t="s">
        <v>15</v>
      </c>
      <c r="O261" s="71"/>
      <c r="P261" s="71"/>
      <c r="Q261" s="72"/>
      <c r="R261" s="72"/>
      <c r="S261" s="72"/>
      <c r="T261" s="72"/>
      <c r="U261" s="73"/>
      <c r="V261" s="73"/>
      <c r="W261" s="73"/>
    </row>
    <row r="262" spans="1:23" ht="15.75" customHeight="1">
      <c r="B262" s="66"/>
      <c r="D262" s="66"/>
      <c r="E262" s="74"/>
      <c r="N262" s="5"/>
      <c r="R262" s="76"/>
      <c r="S262" s="76"/>
      <c r="T262" s="76"/>
    </row>
    <row r="263" spans="1:23" ht="15.75" thickBot="1">
      <c r="A263" s="40" t="s">
        <v>50</v>
      </c>
      <c r="B263" s="10" t="s">
        <v>9</v>
      </c>
      <c r="C263" s="10" t="s">
        <v>62</v>
      </c>
      <c r="D263" s="10" t="s">
        <v>6</v>
      </c>
      <c r="E263" s="10" t="s">
        <v>7</v>
      </c>
      <c r="F263" s="10" t="s">
        <v>49</v>
      </c>
      <c r="G263" s="43" t="s">
        <v>12</v>
      </c>
      <c r="H263" s="79" t="s">
        <v>54</v>
      </c>
      <c r="I263" s="79" t="s">
        <v>51</v>
      </c>
      <c r="J263" s="79" t="s">
        <v>52</v>
      </c>
      <c r="K263" s="79" t="s">
        <v>53</v>
      </c>
      <c r="L263" s="79" t="s">
        <v>24</v>
      </c>
      <c r="M263" s="80" t="s">
        <v>23</v>
      </c>
      <c r="N263" s="81" t="s">
        <v>62</v>
      </c>
      <c r="O263" s="82" t="s">
        <v>16</v>
      </c>
      <c r="P263" s="82" t="s">
        <v>17</v>
      </c>
      <c r="Q263" s="82" t="s">
        <v>18</v>
      </c>
      <c r="R263" s="83" t="s">
        <v>19</v>
      </c>
      <c r="S263" s="83" t="s">
        <v>20</v>
      </c>
      <c r="T263" s="83" t="s">
        <v>21</v>
      </c>
      <c r="U263" s="80" t="s">
        <v>22</v>
      </c>
    </row>
    <row r="264" spans="1:23" ht="15">
      <c r="B264" s="77"/>
      <c r="C264" s="77"/>
      <c r="D264" s="77"/>
      <c r="E264" s="77"/>
      <c r="F264" s="77"/>
      <c r="G264" s="78"/>
      <c r="H264" s="69"/>
      <c r="I264" s="69"/>
      <c r="N264" s="5"/>
      <c r="R264" s="76"/>
      <c r="S264" s="76"/>
      <c r="T264" s="76"/>
      <c r="U264" s="76"/>
    </row>
    <row r="265" spans="1:23">
      <c r="A265" s="38" t="str">
        <f>IF(AND(N266=""),1,"")</f>
        <v/>
      </c>
      <c r="B265" s="84">
        <f>IF(B264="",1,B264+1)</f>
        <v>1</v>
      </c>
      <c r="C265" s="84">
        <f ca="1">IF(M265="","",VLOOKUP($B265,INDIRECT(L265),2,FALSE))</f>
        <v>28</v>
      </c>
      <c r="D265" s="67" t="str">
        <f ca="1">IF($C265="","",IF(ISERROR(VLOOKUP(C265,Athletes,2,FALSE)),"Unknown Athlete",PROPER(VLOOKUP(C265,Athletes,2,FALSE))))</f>
        <v>Jess White</v>
      </c>
      <c r="E265" s="67" t="str">
        <f ca="1">IF($C265="","",IF(VLOOKUP(C265,Athletes,3,FALSE)="","",VLOOKUP(C265,Athletes,3,FALSE)))</f>
        <v>CAC</v>
      </c>
      <c r="F265" s="67" t="str">
        <f ca="1">IF($C265="","",IF(ISERROR(VLOOKUP(C265,Athletes,7,FALSE)),"",VLOOKUP(C265,Athletes,7,FALSE)))</f>
        <v>U12G</v>
      </c>
      <c r="G265" s="85">
        <f ca="1">IF(M265="","",VLOOKUP($B265,INDIRECT(L265),6,FALSE))</f>
        <v>1.64</v>
      </c>
      <c r="H265" s="69" t="str">
        <f ca="1">"U" &amp; ROW(H265)+1-$B265 &amp; ":U" &amp; ROW(H265)-$B265+VLOOKUP(1,INDIRECT("A" &amp; ROW(H265)+1-$B265 &amp; ":B999"),2,0)</f>
        <v>U265:U267</v>
      </c>
      <c r="I265" s="69" t="str">
        <f ca="1">"R" &amp; ROW(I265)+1-$B265 &amp; ":R" &amp; ROW(I265)-$B265+VLOOKUP(1,INDIRECT("A" &amp; ROW(I265)+1-$B265 &amp; ":B999"),2,0)</f>
        <v>R265:R267</v>
      </c>
      <c r="J265" s="69" t="str">
        <f ca="1">"S" &amp; ROW(J265)+1-$B265 &amp; ":S" &amp; ROW(J265)-$B265+VLOOKUP(1,INDIRECT("A" &amp; ROW(J265)+1-$B265 &amp; ":B999"),2,0)</f>
        <v>S265:S267</v>
      </c>
      <c r="K265" s="69" t="str">
        <f ca="1">"T" &amp; ROW(K265)+1-$B265 &amp; ":T" &amp; ROW(K265)-$B265+VLOOKUP(1,INDIRECT("A" &amp; ROW(K265)+1-$B265 &amp; ":B999"),2,0)</f>
        <v>T265:T267</v>
      </c>
      <c r="L265" s="69" t="str">
        <f ca="1">"M" &amp; ROW(I265)+1-$B265 &amp; ":U" &amp; ROW(I265)-$B265+VLOOKUP(1,INDIRECT("A" &amp; ROW(I265)+1-$B265 &amp; ":B999"),2,0)</f>
        <v>M265:U267</v>
      </c>
      <c r="M265" s="5">
        <f ca="1">IF(N265="","",RANK($U265,INDIRECT(H265),0))</f>
        <v>2</v>
      </c>
      <c r="N265" s="7">
        <v>27</v>
      </c>
      <c r="O265" s="76">
        <v>1.56</v>
      </c>
      <c r="P265" s="76">
        <v>0</v>
      </c>
      <c r="Q265" s="76">
        <v>0</v>
      </c>
      <c r="R265" s="76">
        <f>IF(RANK($O265,$O265:$Q265,0)=1,$O265,IF(RANK($P265,$O265:$Q265,0)=1,$P265,$Q265))</f>
        <v>1.56</v>
      </c>
      <c r="S265" s="76">
        <f>IF(RANK($O265,$O265:$Q265,0)=2,$O265,IF(RANK($P265,$O265:$Q265,0)=2,$P265,$Q265))</f>
        <v>0</v>
      </c>
      <c r="T265" s="76">
        <f>IF(RANK($O265,$O265:$Q265,0)=3,$O265,IF(RANK($P265,$O265:$Q265,0)=3,$P265,$Q265))</f>
        <v>0</v>
      </c>
      <c r="U265" s="76">
        <f>((($R265)*10000)+$S265)*10000+$T265+$N265/1000</f>
        <v>156000000.02700001</v>
      </c>
    </row>
    <row r="266" spans="1:23">
      <c r="A266" s="38" t="str">
        <f>IF(AND(N267=""),1,"")</f>
        <v/>
      </c>
      <c r="B266" s="84">
        <f>IF(B265="",1,B265+1)</f>
        <v>2</v>
      </c>
      <c r="C266" s="84">
        <f ca="1">IF(M266="","",VLOOKUP($B266,INDIRECT(L266),2,FALSE))</f>
        <v>27</v>
      </c>
      <c r="D266" s="67" t="str">
        <f ca="1">IF($C266="","",IF(ISERROR(VLOOKUP(C266,Athletes,2,FALSE)),"Unknown Athlete",PROPER(VLOOKUP(C266,Athletes,2,FALSE))))</f>
        <v>Amara Thompson</v>
      </c>
      <c r="E266" s="67" t="str">
        <f ca="1">IF($C266="","",IF(VLOOKUP(C266,Athletes,3,FALSE)="","",VLOOKUP(C266,Athletes,3,FALSE)))</f>
        <v>N&amp;P</v>
      </c>
      <c r="F266" s="67" t="str">
        <f ca="1">IF($C266="","",IF(ISERROR(VLOOKUP(C266,Athletes,7,FALSE)),"",VLOOKUP(C266,Athletes,7,FALSE)))</f>
        <v>U12G</v>
      </c>
      <c r="G266" s="85">
        <f ca="1">IF(M266="","",VLOOKUP($B266,INDIRECT(L266),6,FALSE))</f>
        <v>1.56</v>
      </c>
      <c r="H266" s="69" t="str">
        <f ca="1">"U" &amp; ROW(H266)+1-$B266 &amp; ":U" &amp; ROW(H266)-$B266+VLOOKUP(1,INDIRECT("A" &amp; ROW(H266)+1-$B266 &amp; ":B999"),2,0)</f>
        <v>U265:U267</v>
      </c>
      <c r="I266" s="69" t="str">
        <f ca="1">"R" &amp; ROW(I266)+1-$B266 &amp; ":R" &amp; ROW(I266)-$B266+VLOOKUP(1,INDIRECT("A" &amp; ROW(I266)+1-$B266 &amp; ":B999"),2,0)</f>
        <v>R265:R267</v>
      </c>
      <c r="J266" s="69" t="str">
        <f ca="1">"S" &amp; ROW(J266)+1-$B266 &amp; ":S" &amp; ROW(J266)-$B266+VLOOKUP(1,INDIRECT("A" &amp; ROW(J266)+1-$B266 &amp; ":B999"),2,0)</f>
        <v>S265:S267</v>
      </c>
      <c r="K266" s="69" t="str">
        <f ca="1">"T" &amp; ROW(K266)+1-$B266 &amp; ":T" &amp; ROW(K266)-$B266+VLOOKUP(1,INDIRECT("A" &amp; ROW(K266)+1-$B266 &amp; ":B999"),2,0)</f>
        <v>T265:T267</v>
      </c>
      <c r="L266" s="69" t="str">
        <f ca="1">"M" &amp; ROW(I266)+1-$B266 &amp; ":U" &amp; ROW(I266)-$B266+VLOOKUP(1,INDIRECT("A" &amp; ROW(I266)+1-$B266 &amp; ":B999"),2,0)</f>
        <v>M265:U267</v>
      </c>
      <c r="M266" s="5">
        <f ca="1">IF(N266="","",RANK($U266,INDIRECT(H266),0))</f>
        <v>1</v>
      </c>
      <c r="N266" s="7">
        <v>28</v>
      </c>
      <c r="O266" s="76">
        <v>1.64</v>
      </c>
      <c r="P266" s="76">
        <v>0</v>
      </c>
      <c r="Q266" s="76">
        <v>0</v>
      </c>
      <c r="R266" s="76">
        <f>IF(RANK($O266,$O266:$Q266,0)=1,$O266,IF(RANK($P266,$O266:$Q266,0)=1,$P266,$Q266))</f>
        <v>1.64</v>
      </c>
      <c r="S266" s="76">
        <f>IF(RANK($O266,$O266:$Q266,0)=2,$O266,IF(RANK($P266,$O266:$Q266,0)=2,$P266,$Q266))</f>
        <v>0</v>
      </c>
      <c r="T266" s="76">
        <f>IF(RANK($O266,$O266:$Q266,0)=3,$O266,IF(RANK($P266,$O266:$Q266,0)=3,$P266,$Q266))</f>
        <v>0</v>
      </c>
      <c r="U266" s="76">
        <f>((($R266)*10000)+$S266)*10000+$T266+$N266/1000</f>
        <v>164000000.028</v>
      </c>
    </row>
    <row r="267" spans="1:23">
      <c r="A267" s="38">
        <f>IF(AND(N268=""),1,"")</f>
        <v>1</v>
      </c>
      <c r="B267" s="84">
        <f>IF(B266="",1,B266+1)</f>
        <v>3</v>
      </c>
      <c r="C267" s="84">
        <f ca="1">IF(M267="","",VLOOKUP($B267,INDIRECT(L267),2,FALSE))</f>
        <v>29</v>
      </c>
      <c r="D267" s="67" t="str">
        <f ca="1">IF($C267="","",IF(ISERROR(VLOOKUP(C267,Athletes,2,FALSE)),"Unknown Athlete",PROPER(VLOOKUP(C267,Athletes,2,FALSE))))</f>
        <v>Kerenza Riley</v>
      </c>
      <c r="E267" s="67" t="str">
        <f ca="1">IF($C267="","",IF(VLOOKUP(C267,Athletes,3,FALSE)="","",VLOOKUP(C267,Athletes,3,FALSE)))</f>
        <v>CAC</v>
      </c>
      <c r="F267" s="67" t="str">
        <f ca="1">IF($C267="","",IF(ISERROR(VLOOKUP(C267,Athletes,7,FALSE)),"",VLOOKUP(C267,Athletes,7,FALSE)))</f>
        <v>U12G</v>
      </c>
      <c r="G267" s="85">
        <f ca="1">IF(M267="","",VLOOKUP($B267,INDIRECT(L267),6,FALSE))</f>
        <v>1.46</v>
      </c>
      <c r="H267" s="69" t="str">
        <f ca="1">"U" &amp; ROW(H267)+1-$B267 &amp; ":U" &amp; ROW(H267)-$B267+VLOOKUP(1,INDIRECT("A" &amp; ROW(H267)+1-$B267 &amp; ":B999"),2,0)</f>
        <v>U265:U267</v>
      </c>
      <c r="I267" s="69" t="str">
        <f ca="1">"R" &amp; ROW(I267)+1-$B267 &amp; ":R" &amp; ROW(I267)-$B267+VLOOKUP(1,INDIRECT("A" &amp; ROW(I267)+1-$B267 &amp; ":B999"),2,0)</f>
        <v>R265:R267</v>
      </c>
      <c r="J267" s="69" t="str">
        <f ca="1">"S" &amp; ROW(J267)+1-$B267 &amp; ":S" &amp; ROW(J267)-$B267+VLOOKUP(1,INDIRECT("A" &amp; ROW(J267)+1-$B267 &amp; ":B999"),2,0)</f>
        <v>S265:S267</v>
      </c>
      <c r="K267" s="69" t="str">
        <f ca="1">"T" &amp; ROW(K267)+1-$B267 &amp; ":T" &amp; ROW(K267)-$B267+VLOOKUP(1,INDIRECT("A" &amp; ROW(K267)+1-$B267 &amp; ":B999"),2,0)</f>
        <v>T265:T267</v>
      </c>
      <c r="L267" s="69" t="str">
        <f ca="1">"M" &amp; ROW(I267)+1-$B267 &amp; ":U" &amp; ROW(I267)-$B267+VLOOKUP(1,INDIRECT("A" &amp; ROW(I267)+1-$B267 &amp; ":B999"),2,0)</f>
        <v>M265:U267</v>
      </c>
      <c r="M267" s="5">
        <f ca="1">IF(N267="","",RANK($U267,INDIRECT(H267),0))</f>
        <v>3</v>
      </c>
      <c r="N267" s="7">
        <v>29</v>
      </c>
      <c r="O267" s="76">
        <v>1.46</v>
      </c>
      <c r="P267" s="76">
        <v>0</v>
      </c>
      <c r="Q267" s="76">
        <v>0</v>
      </c>
      <c r="R267" s="76">
        <f>IF(RANK($O267,$O267:$Q267,0)=1,$O267,IF(RANK($P267,$O267:$Q267,0)=1,$P267,$Q267))</f>
        <v>1.46</v>
      </c>
      <c r="S267" s="76">
        <f>IF(RANK($O267,$O267:$Q267,0)=2,$O267,IF(RANK($P267,$O267:$Q267,0)=2,$P267,$Q267))</f>
        <v>0</v>
      </c>
      <c r="T267" s="76">
        <f>IF(RANK($O267,$O267:$Q267,0)=3,$O267,IF(RANK($P267,$O267:$Q267,0)=3,$P267,$Q267))</f>
        <v>0</v>
      </c>
      <c r="U267" s="76">
        <f>((($R267)*10000)+$S267)*10000+$T267+$N267/1000</f>
        <v>146000000.02900001</v>
      </c>
    </row>
    <row r="268" spans="1:23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</row>
    <row r="269" spans="1:23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</row>
    <row r="270" spans="1:23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</row>
    <row r="271" spans="1:23" ht="18">
      <c r="B271" s="66" t="s">
        <v>10</v>
      </c>
      <c r="C271" s="66" t="s">
        <v>144</v>
      </c>
      <c r="E271" s="66"/>
      <c r="G271" s="68"/>
      <c r="N271" s="70" t="s">
        <v>15</v>
      </c>
      <c r="O271" s="71"/>
      <c r="P271" s="71"/>
      <c r="Q271" s="72"/>
      <c r="R271" s="72"/>
      <c r="S271" s="72"/>
      <c r="T271" s="72"/>
      <c r="U271" s="73"/>
      <c r="V271" s="73"/>
      <c r="W271" s="73"/>
    </row>
    <row r="272" spans="1:23" ht="15.75" customHeight="1">
      <c r="B272" s="66"/>
      <c r="D272" s="66"/>
      <c r="E272" s="74"/>
      <c r="N272" s="5"/>
      <c r="R272" s="76"/>
      <c r="S272" s="76"/>
      <c r="T272" s="76"/>
    </row>
    <row r="273" spans="1:23" ht="15.75" thickBot="1">
      <c r="A273" s="40" t="s">
        <v>50</v>
      </c>
      <c r="B273" s="10" t="s">
        <v>9</v>
      </c>
      <c r="C273" s="10" t="s">
        <v>62</v>
      </c>
      <c r="D273" s="10" t="s">
        <v>6</v>
      </c>
      <c r="E273" s="10" t="s">
        <v>7</v>
      </c>
      <c r="F273" s="10" t="s">
        <v>49</v>
      </c>
      <c r="G273" s="43" t="s">
        <v>12</v>
      </c>
      <c r="H273" s="79" t="s">
        <v>54</v>
      </c>
      <c r="I273" s="79" t="s">
        <v>51</v>
      </c>
      <c r="J273" s="79" t="s">
        <v>52</v>
      </c>
      <c r="K273" s="79" t="s">
        <v>53</v>
      </c>
      <c r="L273" s="79" t="s">
        <v>24</v>
      </c>
      <c r="M273" s="80" t="s">
        <v>23</v>
      </c>
      <c r="N273" s="81" t="s">
        <v>62</v>
      </c>
      <c r="O273" s="82" t="s">
        <v>16</v>
      </c>
      <c r="P273" s="82" t="s">
        <v>17</v>
      </c>
      <c r="Q273" s="82" t="s">
        <v>18</v>
      </c>
      <c r="R273" s="83" t="s">
        <v>19</v>
      </c>
      <c r="S273" s="83" t="s">
        <v>20</v>
      </c>
      <c r="T273" s="83" t="s">
        <v>21</v>
      </c>
      <c r="U273" s="80" t="s">
        <v>22</v>
      </c>
    </row>
    <row r="274" spans="1:23" ht="15">
      <c r="B274" s="77"/>
      <c r="C274" s="77"/>
      <c r="D274" s="77"/>
      <c r="E274" s="77"/>
      <c r="F274" s="77"/>
      <c r="G274" s="78"/>
      <c r="H274" s="69"/>
      <c r="I274" s="69"/>
      <c r="N274" s="5"/>
      <c r="R274" s="76"/>
      <c r="S274" s="76"/>
      <c r="T274" s="76"/>
      <c r="U274" s="76"/>
    </row>
    <row r="275" spans="1:23">
      <c r="A275" s="38" t="str">
        <f>IF(AND(N276=""),1,"")</f>
        <v/>
      </c>
      <c r="B275" s="84">
        <f>IF(B274="",1,B274+1)</f>
        <v>1</v>
      </c>
      <c r="C275" s="84">
        <f ca="1">IF(M275="","",VLOOKUP($B275,INDIRECT(L275),2,FALSE))</f>
        <v>2</v>
      </c>
      <c r="D275" s="67" t="str">
        <f ca="1">IF($C275="","",IF(ISERROR(VLOOKUP(C275,Athletes,2,FALSE)),"Unknown Athlete",PROPER(VLOOKUP(C275,Athletes,2,FALSE))))</f>
        <v>Isaac Nicholson</v>
      </c>
      <c r="E275" s="67" t="str">
        <f ca="1">IF($C275="","",IF(VLOOKUP(C275,Athletes,3,FALSE)="","",VLOOKUP(C275,Athletes,3,FALSE)))</f>
        <v>Unatt</v>
      </c>
      <c r="F275" s="67" t="str">
        <f ca="1">IF($C275="","",IF(ISERROR(VLOOKUP(C275,Athletes,7,FALSE)),"",VLOOKUP(C275,Athletes,7,FALSE)))</f>
        <v>U8B</v>
      </c>
      <c r="G275" s="85">
        <f ca="1">IF(M275="","",VLOOKUP($B275,INDIRECT(L275),6,FALSE))</f>
        <v>3.02</v>
      </c>
      <c r="H275" s="69" t="str">
        <f ca="1">"U" &amp; ROW(H275)+1-$B275 &amp; ":U" &amp; ROW(H275)-$B275+VLOOKUP(1,INDIRECT("A" &amp; ROW(H275)+1-$B275 &amp; ":B999"),2,0)</f>
        <v>U275:U276</v>
      </c>
      <c r="I275" s="69" t="str">
        <f ca="1">"R" &amp; ROW(I275)+1-$B275 &amp; ":R" &amp; ROW(I275)-$B275+VLOOKUP(1,INDIRECT("A" &amp; ROW(I275)+1-$B275 &amp; ":B999"),2,0)</f>
        <v>R275:R276</v>
      </c>
      <c r="J275" s="69" t="str">
        <f ca="1">"S" &amp; ROW(J275)+1-$B275 &amp; ":S" &amp; ROW(J275)-$B275+VLOOKUP(1,INDIRECT("A" &amp; ROW(J275)+1-$B275 &amp; ":B999"),2,0)</f>
        <v>S275:S276</v>
      </c>
      <c r="K275" s="69" t="str">
        <f ca="1">"T" &amp; ROW(K275)+1-$B275 &amp; ":T" &amp; ROW(K275)-$B275+VLOOKUP(1,INDIRECT("A" &amp; ROW(K275)+1-$B275 &amp; ":B999"),2,0)</f>
        <v>T275:T276</v>
      </c>
      <c r="L275" s="69" t="str">
        <f ca="1">"M" &amp; ROW(I275)+1-$B275 &amp; ":U" &amp; ROW(I275)-$B275+VLOOKUP(1,INDIRECT("A" &amp; ROW(I275)+1-$B275 &amp; ":B999"),2,0)</f>
        <v>M275:U276</v>
      </c>
      <c r="M275" s="5">
        <f ca="1">IF(N275="","",RANK($U275,INDIRECT(H275),0))</f>
        <v>2</v>
      </c>
      <c r="N275" s="7">
        <v>1</v>
      </c>
      <c r="O275" s="76">
        <v>2.06</v>
      </c>
      <c r="P275" s="76">
        <v>2.2599999999999998</v>
      </c>
      <c r="Q275" s="76">
        <v>2.75</v>
      </c>
      <c r="R275" s="76">
        <f>IF(RANK($O275,$O275:$Q275,0)=1,$O275,IF(RANK($P275,$O275:$Q275,0)=1,$P275,$Q275))</f>
        <v>2.75</v>
      </c>
      <c r="S275" s="76">
        <f>IF(RANK($O275,$O275:$Q275,0)=2,$O275,IF(RANK($P275,$O275:$Q275,0)=2,$P275,$Q275))</f>
        <v>2.2599999999999998</v>
      </c>
      <c r="T275" s="76">
        <f>IF(RANK($O275,$O275:$Q275,0)=3,$O275,IF(RANK($P275,$O275:$Q275,0)=3,$P275,$Q275))</f>
        <v>2.06</v>
      </c>
      <c r="U275" s="76">
        <f>((($R275)*10000)+$S275)*10000+$T275+$N275/1000</f>
        <v>275022602.06099999</v>
      </c>
    </row>
    <row r="276" spans="1:23">
      <c r="A276" s="38">
        <f>IF(AND(N277=""),1,"")</f>
        <v>1</v>
      </c>
      <c r="B276" s="84">
        <f>IF(B275="",1,B275+1)</f>
        <v>2</v>
      </c>
      <c r="C276" s="84">
        <f ca="1">IF(M276="","",VLOOKUP($B276,INDIRECT(L276),2,FALSE))</f>
        <v>1</v>
      </c>
      <c r="D276" s="67" t="str">
        <f ca="1">IF($C276="","",IF(ISERROR(VLOOKUP(C276,Athletes,2,FALSE)),"Unknown Athlete",PROPER(VLOOKUP(C276,Athletes,2,FALSE))))</f>
        <v>James Roger</v>
      </c>
      <c r="E276" s="67" t="str">
        <f ca="1">IF($C276="","",IF(VLOOKUP(C276,Athletes,3,FALSE)="","",VLOOKUP(C276,Athletes,3,FALSE)))</f>
        <v>Unatt</v>
      </c>
      <c r="F276" s="67" t="str">
        <f ca="1">IF($C276="","",IF(ISERROR(VLOOKUP(C276,Athletes,7,FALSE)),"",VLOOKUP(C276,Athletes,7,FALSE)))</f>
        <v>U8B</v>
      </c>
      <c r="G276" s="85">
        <f ca="1">IF(M276="","",VLOOKUP($B276,INDIRECT(L276),6,FALSE))</f>
        <v>2.75</v>
      </c>
      <c r="H276" s="69" t="str">
        <f ca="1">"U" &amp; ROW(H276)+1-$B276 &amp; ":U" &amp; ROW(H276)-$B276+VLOOKUP(1,INDIRECT("A" &amp; ROW(H276)+1-$B276 &amp; ":B999"),2,0)</f>
        <v>U275:U276</v>
      </c>
      <c r="I276" s="69" t="str">
        <f ca="1">"R" &amp; ROW(I276)+1-$B276 &amp; ":R" &amp; ROW(I276)-$B276+VLOOKUP(1,INDIRECT("A" &amp; ROW(I276)+1-$B276 &amp; ":B999"),2,0)</f>
        <v>R275:R276</v>
      </c>
      <c r="J276" s="69" t="str">
        <f ca="1">"S" &amp; ROW(J276)+1-$B276 &amp; ":S" &amp; ROW(J276)-$B276+VLOOKUP(1,INDIRECT("A" &amp; ROW(J276)+1-$B276 &amp; ":B999"),2,0)</f>
        <v>S275:S276</v>
      </c>
      <c r="K276" s="69" t="str">
        <f ca="1">"T" &amp; ROW(K276)+1-$B276 &amp; ":T" &amp; ROW(K276)-$B276+VLOOKUP(1,INDIRECT("A" &amp; ROW(K276)+1-$B276 &amp; ":B999"),2,0)</f>
        <v>T275:T276</v>
      </c>
      <c r="L276" s="69" t="str">
        <f ca="1">"M" &amp; ROW(I276)+1-$B276 &amp; ":U" &amp; ROW(I276)-$B276+VLOOKUP(1,INDIRECT("A" &amp; ROW(I276)+1-$B276 &amp; ":B999"),2,0)</f>
        <v>M275:U276</v>
      </c>
      <c r="M276" s="5">
        <f ca="1">IF(N276="","",RANK($U276,INDIRECT(H276),0))</f>
        <v>1</v>
      </c>
      <c r="N276" s="7">
        <v>2</v>
      </c>
      <c r="O276" s="76">
        <v>3.02</v>
      </c>
      <c r="P276" s="76">
        <v>3</v>
      </c>
      <c r="Q276" s="76">
        <v>3.02</v>
      </c>
      <c r="R276" s="76">
        <f>IF(RANK($O276,$O276:$Q276,0)=1,$O276,IF(RANK($P276,$O276:$Q276,0)=1,$P276,$Q276))</f>
        <v>3.02</v>
      </c>
      <c r="S276" s="76">
        <f>IF(RANK($O276,$O276:$Q276,0)=2,$O276,IF(RANK($P276,$O276:$Q276,0)=2,$P276,$Q276))</f>
        <v>3.02</v>
      </c>
      <c r="T276" s="76">
        <f>IF(RANK($O276,$O276:$Q276,0)=3,$O276,IF(RANK($P276,$O276:$Q276,0)=3,$P276,$Q276))</f>
        <v>3</v>
      </c>
      <c r="U276" s="76">
        <f>((($R276)*10000)+$S276)*10000+$T276+$N276/1000</f>
        <v>302030203.00199997</v>
      </c>
    </row>
    <row r="277" spans="1:23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</row>
    <row r="278" spans="1:23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</row>
    <row r="279" spans="1:23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</row>
    <row r="280" spans="1:23" ht="18">
      <c r="B280" s="66" t="s">
        <v>10</v>
      </c>
      <c r="C280" s="66" t="s">
        <v>145</v>
      </c>
      <c r="E280" s="66"/>
      <c r="G280" s="68"/>
      <c r="N280" s="70" t="s">
        <v>15</v>
      </c>
      <c r="O280" s="71"/>
      <c r="P280" s="71"/>
      <c r="Q280" s="72"/>
      <c r="R280" s="72"/>
      <c r="S280" s="72"/>
      <c r="T280" s="72"/>
      <c r="U280" s="73"/>
      <c r="V280" s="73"/>
      <c r="W280" s="73"/>
    </row>
    <row r="281" spans="1:23" ht="15.75" customHeight="1">
      <c r="B281" s="66"/>
      <c r="D281" s="66"/>
      <c r="E281" s="74"/>
      <c r="N281" s="5"/>
      <c r="R281" s="76"/>
      <c r="S281" s="76"/>
      <c r="T281" s="76"/>
    </row>
    <row r="282" spans="1:23" ht="15.75" thickBot="1">
      <c r="A282" s="40" t="s">
        <v>50</v>
      </c>
      <c r="B282" s="10" t="s">
        <v>9</v>
      </c>
      <c r="C282" s="10" t="s">
        <v>62</v>
      </c>
      <c r="D282" s="10" t="s">
        <v>6</v>
      </c>
      <c r="E282" s="10" t="s">
        <v>7</v>
      </c>
      <c r="F282" s="10" t="s">
        <v>49</v>
      </c>
      <c r="G282" s="43" t="s">
        <v>12</v>
      </c>
      <c r="H282" s="79" t="s">
        <v>54</v>
      </c>
      <c r="I282" s="79" t="s">
        <v>51</v>
      </c>
      <c r="J282" s="79" t="s">
        <v>52</v>
      </c>
      <c r="K282" s="79" t="s">
        <v>53</v>
      </c>
      <c r="L282" s="79" t="s">
        <v>24</v>
      </c>
      <c r="M282" s="80" t="s">
        <v>23</v>
      </c>
      <c r="N282" s="81" t="s">
        <v>62</v>
      </c>
      <c r="O282" s="82" t="s">
        <v>16</v>
      </c>
      <c r="P282" s="82" t="s">
        <v>17</v>
      </c>
      <c r="Q282" s="82" t="s">
        <v>18</v>
      </c>
      <c r="R282" s="83" t="s">
        <v>19</v>
      </c>
      <c r="S282" s="83" t="s">
        <v>20</v>
      </c>
      <c r="T282" s="83" t="s">
        <v>21</v>
      </c>
      <c r="U282" s="80" t="s">
        <v>22</v>
      </c>
    </row>
    <row r="283" spans="1:23" ht="15">
      <c r="B283" s="77"/>
      <c r="C283" s="77"/>
      <c r="D283" s="77"/>
      <c r="E283" s="77"/>
      <c r="F283" s="77"/>
      <c r="G283" s="78"/>
      <c r="H283" s="69"/>
      <c r="I283" s="69"/>
      <c r="N283" s="5"/>
      <c r="R283" s="76"/>
      <c r="S283" s="76"/>
      <c r="T283" s="76"/>
      <c r="U283" s="76"/>
    </row>
    <row r="284" spans="1:23">
      <c r="A284" s="38" t="str">
        <f t="shared" ref="A284:A291" si="65">IF(AND(N285=""),1,"")</f>
        <v/>
      </c>
      <c r="B284" s="84">
        <f t="shared" ref="B284:B291" si="66">IF(B283="",1,B283+1)</f>
        <v>1</v>
      </c>
      <c r="C284" s="84">
        <f t="shared" ref="C284:C291" ca="1" si="67">IF(M284="","",VLOOKUP($B284,INDIRECT(L284),2,FALSE))</f>
        <v>11</v>
      </c>
      <c r="D284" s="67" t="str">
        <f t="shared" ref="D284:D291" ca="1" si="68">IF($C284="","",IF(ISERROR(VLOOKUP(C284,Athletes,2,FALSE)),"Unknown Athlete",PROPER(VLOOKUP(C284,Athletes,2,FALSE))))</f>
        <v>Isaac Ketterer</v>
      </c>
      <c r="E284" s="67" t="str">
        <f t="shared" ref="E284:E291" ca="1" si="69">IF($C284="","",IF(VLOOKUP(C284,Athletes,3,FALSE)="","",VLOOKUP(C284,Athletes,3,FALSE)))</f>
        <v>N&amp;P</v>
      </c>
      <c r="F284" s="67" t="str">
        <f t="shared" ref="F284:F291" ca="1" si="70">IF($C284="","",IF(ISERROR(VLOOKUP(C284,Athletes,7,FALSE)),"",VLOOKUP(C284,Athletes,7,FALSE)))</f>
        <v>U10B</v>
      </c>
      <c r="G284" s="85">
        <f t="shared" ref="G284:G291" ca="1" si="71">IF(M284="","",VLOOKUP($B284,INDIRECT(L284),6,FALSE))</f>
        <v>4.96</v>
      </c>
      <c r="H284" s="69" t="str">
        <f t="shared" ref="H284:H291" ca="1" si="72">"U" &amp; ROW(H284)+1-$B284 &amp; ":U" &amp; ROW(H284)-$B284+VLOOKUP(1,INDIRECT("A" &amp; ROW(H284)+1-$B284 &amp; ":B999"),2,0)</f>
        <v>U284:U291</v>
      </c>
      <c r="I284" s="69" t="str">
        <f t="shared" ref="I284:I291" ca="1" si="73">"R" &amp; ROW(I284)+1-$B284 &amp; ":R" &amp; ROW(I284)-$B284+VLOOKUP(1,INDIRECT("A" &amp; ROW(I284)+1-$B284 &amp; ":B999"),2,0)</f>
        <v>R284:R291</v>
      </c>
      <c r="J284" s="69" t="str">
        <f t="shared" ref="J284:J291" ca="1" si="74">"S" &amp; ROW(J284)+1-$B284 &amp; ":S" &amp; ROW(J284)-$B284+VLOOKUP(1,INDIRECT("A" &amp; ROW(J284)+1-$B284 &amp; ":B999"),2,0)</f>
        <v>S284:S291</v>
      </c>
      <c r="K284" s="69" t="str">
        <f t="shared" ref="K284:K291" ca="1" si="75">"T" &amp; ROW(K284)+1-$B284 &amp; ":T" &amp; ROW(K284)-$B284+VLOOKUP(1,INDIRECT("A" &amp; ROW(K284)+1-$B284 &amp; ":B999"),2,0)</f>
        <v>T284:T291</v>
      </c>
      <c r="L284" s="69" t="str">
        <f t="shared" ref="L284:L291" ca="1" si="76">"M" &amp; ROW(I284)+1-$B284 &amp; ":U" &amp; ROW(I284)-$B284+VLOOKUP(1,INDIRECT("A" &amp; ROW(I284)+1-$B284 &amp; ":B999"),2,0)</f>
        <v>M284:U291</v>
      </c>
      <c r="M284" s="5">
        <f t="shared" ref="M284:M291" ca="1" si="77">IF(N284="","",RANK($U284,INDIRECT(H284),0))</f>
        <v>5</v>
      </c>
      <c r="N284" s="7">
        <v>4</v>
      </c>
      <c r="O284" s="76">
        <v>3.58</v>
      </c>
      <c r="P284" s="76">
        <v>3.9</v>
      </c>
      <c r="Q284" s="76">
        <v>0</v>
      </c>
      <c r="R284" s="76">
        <f t="shared" ref="R284:R291" si="78">IF(RANK($O284,$O284:$Q284,0)=1,$O284,IF(RANK($P284,$O284:$Q284,0)=1,$P284,$Q284))</f>
        <v>3.9</v>
      </c>
      <c r="S284" s="76">
        <f t="shared" ref="S284:S291" si="79">IF(RANK($O284,$O284:$Q284,0)=2,$O284,IF(RANK($P284,$O284:$Q284,0)=2,$P284,$Q284))</f>
        <v>3.58</v>
      </c>
      <c r="T284" s="76">
        <f t="shared" ref="T284:T291" si="80">IF(RANK($O284,$O284:$Q284,0)=3,$O284,IF(RANK($P284,$O284:$Q284,0)=3,$P284,$Q284))</f>
        <v>0</v>
      </c>
      <c r="U284" s="76">
        <f t="shared" ref="U284:U291" si="81">((($R284)*10000)+$S284)*10000+$T284+$N284/1000</f>
        <v>390035800.00400001</v>
      </c>
    </row>
    <row r="285" spans="1:23">
      <c r="A285" s="38" t="str">
        <f t="shared" si="65"/>
        <v/>
      </c>
      <c r="B285" s="84">
        <f t="shared" si="66"/>
        <v>2</v>
      </c>
      <c r="C285" s="84">
        <f t="shared" ca="1" si="67"/>
        <v>9</v>
      </c>
      <c r="D285" s="67" t="str">
        <f t="shared" ca="1" si="68"/>
        <v>George Mitchell</v>
      </c>
      <c r="E285" s="67" t="str">
        <f t="shared" ca="1" si="69"/>
        <v>Archbishop B</v>
      </c>
      <c r="F285" s="67" t="str">
        <f t="shared" ca="1" si="70"/>
        <v>U10B</v>
      </c>
      <c r="G285" s="85">
        <f t="shared" ca="1" si="71"/>
        <v>4.88</v>
      </c>
      <c r="H285" s="69" t="str">
        <f t="shared" ca="1" si="72"/>
        <v>U284:U291</v>
      </c>
      <c r="I285" s="69" t="str">
        <f t="shared" ca="1" si="73"/>
        <v>R284:R291</v>
      </c>
      <c r="J285" s="69" t="str">
        <f t="shared" ca="1" si="74"/>
        <v>S284:S291</v>
      </c>
      <c r="K285" s="69" t="str">
        <f t="shared" ca="1" si="75"/>
        <v>T284:T291</v>
      </c>
      <c r="L285" s="69" t="str">
        <f t="shared" ca="1" si="76"/>
        <v>M284:U291</v>
      </c>
      <c r="M285" s="5">
        <f t="shared" ca="1" si="77"/>
        <v>7</v>
      </c>
      <c r="N285" s="7">
        <v>5</v>
      </c>
      <c r="O285" s="76">
        <v>3.24</v>
      </c>
      <c r="P285" s="76">
        <v>3.56</v>
      </c>
      <c r="Q285" s="76">
        <v>0</v>
      </c>
      <c r="R285" s="76">
        <f t="shared" si="78"/>
        <v>3.56</v>
      </c>
      <c r="S285" s="76">
        <f t="shared" si="79"/>
        <v>3.24</v>
      </c>
      <c r="T285" s="76">
        <f t="shared" si="80"/>
        <v>0</v>
      </c>
      <c r="U285" s="76">
        <f t="shared" si="81"/>
        <v>356032400.005</v>
      </c>
    </row>
    <row r="286" spans="1:23">
      <c r="A286" s="38" t="str">
        <f t="shared" si="65"/>
        <v/>
      </c>
      <c r="B286" s="84">
        <f t="shared" si="66"/>
        <v>3</v>
      </c>
      <c r="C286" s="84">
        <f t="shared" ca="1" si="67"/>
        <v>8</v>
      </c>
      <c r="D286" s="67" t="str">
        <f t="shared" ca="1" si="68"/>
        <v>Robel Kidane</v>
      </c>
      <c r="E286" s="67" t="str">
        <f t="shared" ca="1" si="69"/>
        <v>St Austell</v>
      </c>
      <c r="F286" s="67" t="str">
        <f t="shared" ca="1" si="70"/>
        <v>U10B</v>
      </c>
      <c r="G286" s="85">
        <f t="shared" ca="1" si="71"/>
        <v>4.2</v>
      </c>
      <c r="H286" s="69" t="str">
        <f t="shared" ca="1" si="72"/>
        <v>U284:U291</v>
      </c>
      <c r="I286" s="69" t="str">
        <f t="shared" ca="1" si="73"/>
        <v>R284:R291</v>
      </c>
      <c r="J286" s="69" t="str">
        <f t="shared" ca="1" si="74"/>
        <v>S284:S291</v>
      </c>
      <c r="K286" s="69" t="str">
        <f t="shared" ca="1" si="75"/>
        <v>T284:T291</v>
      </c>
      <c r="L286" s="69" t="str">
        <f t="shared" ca="1" si="76"/>
        <v>M284:U291</v>
      </c>
      <c r="M286" s="5">
        <f t="shared" ca="1" si="77"/>
        <v>6</v>
      </c>
      <c r="N286" s="7">
        <v>6</v>
      </c>
      <c r="O286" s="76">
        <v>3.58</v>
      </c>
      <c r="P286" s="76">
        <v>3.55</v>
      </c>
      <c r="Q286" s="76">
        <v>2.98</v>
      </c>
      <c r="R286" s="76">
        <f t="shared" si="78"/>
        <v>3.58</v>
      </c>
      <c r="S286" s="76">
        <f t="shared" si="79"/>
        <v>3.55</v>
      </c>
      <c r="T286" s="76">
        <f t="shared" si="80"/>
        <v>2.98</v>
      </c>
      <c r="U286" s="76">
        <f t="shared" si="81"/>
        <v>358035502.986</v>
      </c>
    </row>
    <row r="287" spans="1:23">
      <c r="A287" s="38" t="str">
        <f t="shared" si="65"/>
        <v/>
      </c>
      <c r="B287" s="84">
        <f t="shared" si="66"/>
        <v>4</v>
      </c>
      <c r="C287" s="84">
        <f t="shared" ca="1" si="67"/>
        <v>10</v>
      </c>
      <c r="D287" s="67" t="str">
        <f t="shared" ca="1" si="68"/>
        <v>Thomas Kenaey</v>
      </c>
      <c r="E287" s="67" t="str">
        <f t="shared" ca="1" si="69"/>
        <v>CAC</v>
      </c>
      <c r="F287" s="67" t="str">
        <f t="shared" ca="1" si="70"/>
        <v>U10B</v>
      </c>
      <c r="G287" s="85">
        <f t="shared" ca="1" si="71"/>
        <v>4.04</v>
      </c>
      <c r="H287" s="69" t="str">
        <f t="shared" ca="1" si="72"/>
        <v>U284:U291</v>
      </c>
      <c r="I287" s="69" t="str">
        <f t="shared" ca="1" si="73"/>
        <v>R284:R291</v>
      </c>
      <c r="J287" s="69" t="str">
        <f t="shared" ca="1" si="74"/>
        <v>S284:S291</v>
      </c>
      <c r="K287" s="69" t="str">
        <f t="shared" ca="1" si="75"/>
        <v>T284:T291</v>
      </c>
      <c r="L287" s="69" t="str">
        <f t="shared" ca="1" si="76"/>
        <v>M284:U291</v>
      </c>
      <c r="M287" s="5">
        <f t="shared" ca="1" si="77"/>
        <v>8</v>
      </c>
      <c r="N287" s="7">
        <v>7</v>
      </c>
      <c r="O287" s="76">
        <v>2.3199999999999998</v>
      </c>
      <c r="P287" s="76">
        <v>3.06</v>
      </c>
      <c r="Q287" s="76">
        <v>0</v>
      </c>
      <c r="R287" s="76">
        <f t="shared" si="78"/>
        <v>3.06</v>
      </c>
      <c r="S287" s="76">
        <f t="shared" si="79"/>
        <v>2.3199999999999998</v>
      </c>
      <c r="T287" s="76">
        <f t="shared" si="80"/>
        <v>0</v>
      </c>
      <c r="U287" s="76">
        <f t="shared" si="81"/>
        <v>306023200.00700003</v>
      </c>
    </row>
    <row r="288" spans="1:23">
      <c r="A288" s="38" t="str">
        <f t="shared" si="65"/>
        <v/>
      </c>
      <c r="B288" s="84">
        <f t="shared" si="66"/>
        <v>5</v>
      </c>
      <c r="C288" s="84">
        <f t="shared" ca="1" si="67"/>
        <v>4</v>
      </c>
      <c r="D288" s="67" t="str">
        <f t="shared" ca="1" si="68"/>
        <v>Jake Baxter</v>
      </c>
      <c r="E288" s="67" t="str">
        <f t="shared" ca="1" si="69"/>
        <v>Unatt</v>
      </c>
      <c r="F288" s="67" t="str">
        <f t="shared" ca="1" si="70"/>
        <v>U10B</v>
      </c>
      <c r="G288" s="85">
        <f t="shared" ca="1" si="71"/>
        <v>3.9</v>
      </c>
      <c r="H288" s="69" t="str">
        <f t="shared" ca="1" si="72"/>
        <v>U284:U291</v>
      </c>
      <c r="I288" s="69" t="str">
        <f t="shared" ca="1" si="73"/>
        <v>R284:R291</v>
      </c>
      <c r="J288" s="69" t="str">
        <f t="shared" ca="1" si="74"/>
        <v>S284:S291</v>
      </c>
      <c r="K288" s="69" t="str">
        <f t="shared" ca="1" si="75"/>
        <v>T284:T291</v>
      </c>
      <c r="L288" s="69" t="str">
        <f t="shared" ca="1" si="76"/>
        <v>M284:U291</v>
      </c>
      <c r="M288" s="5">
        <f t="shared" ca="1" si="77"/>
        <v>3</v>
      </c>
      <c r="N288" s="7">
        <v>8</v>
      </c>
      <c r="O288" s="76">
        <v>4</v>
      </c>
      <c r="P288" s="76">
        <v>4.2</v>
      </c>
      <c r="Q288" s="76">
        <v>0</v>
      </c>
      <c r="R288" s="76">
        <f t="shared" si="78"/>
        <v>4.2</v>
      </c>
      <c r="S288" s="76">
        <f t="shared" si="79"/>
        <v>4</v>
      </c>
      <c r="T288" s="76">
        <f t="shared" si="80"/>
        <v>0</v>
      </c>
      <c r="U288" s="76">
        <f t="shared" si="81"/>
        <v>420040000.00800002</v>
      </c>
    </row>
    <row r="289" spans="1:23">
      <c r="A289" s="38" t="str">
        <f t="shared" si="65"/>
        <v/>
      </c>
      <c r="B289" s="84">
        <f t="shared" si="66"/>
        <v>6</v>
      </c>
      <c r="C289" s="84">
        <f t="shared" ca="1" si="67"/>
        <v>6</v>
      </c>
      <c r="D289" s="67" t="str">
        <f t="shared" ca="1" si="68"/>
        <v>Jasan Handford</v>
      </c>
      <c r="E289" s="67" t="str">
        <f t="shared" ca="1" si="69"/>
        <v>Unatt</v>
      </c>
      <c r="F289" s="67" t="str">
        <f t="shared" ca="1" si="70"/>
        <v>U10B</v>
      </c>
      <c r="G289" s="85">
        <f t="shared" ca="1" si="71"/>
        <v>3.58</v>
      </c>
      <c r="H289" s="69" t="str">
        <f t="shared" ca="1" si="72"/>
        <v>U284:U291</v>
      </c>
      <c r="I289" s="69" t="str">
        <f t="shared" ca="1" si="73"/>
        <v>R284:R291</v>
      </c>
      <c r="J289" s="69" t="str">
        <f t="shared" ca="1" si="74"/>
        <v>S284:S291</v>
      </c>
      <c r="K289" s="69" t="str">
        <f t="shared" ca="1" si="75"/>
        <v>T284:T291</v>
      </c>
      <c r="L289" s="69" t="str">
        <f t="shared" ca="1" si="76"/>
        <v>M284:U291</v>
      </c>
      <c r="M289" s="5">
        <f t="shared" ca="1" si="77"/>
        <v>2</v>
      </c>
      <c r="N289" s="7">
        <v>9</v>
      </c>
      <c r="O289" s="76">
        <v>4.88</v>
      </c>
      <c r="P289" s="76">
        <v>4.75</v>
      </c>
      <c r="Q289" s="76">
        <v>3.02</v>
      </c>
      <c r="R289" s="76">
        <f t="shared" si="78"/>
        <v>4.88</v>
      </c>
      <c r="S289" s="76">
        <f t="shared" si="79"/>
        <v>4.75</v>
      </c>
      <c r="T289" s="76">
        <f t="shared" si="80"/>
        <v>3.02</v>
      </c>
      <c r="U289" s="76">
        <f t="shared" si="81"/>
        <v>488047503.02899998</v>
      </c>
    </row>
    <row r="290" spans="1:23">
      <c r="A290" s="38" t="str">
        <f t="shared" si="65"/>
        <v/>
      </c>
      <c r="B290" s="84">
        <f t="shared" si="66"/>
        <v>7</v>
      </c>
      <c r="C290" s="84">
        <f t="shared" ca="1" si="67"/>
        <v>5</v>
      </c>
      <c r="D290" s="67" t="str">
        <f t="shared" ca="1" si="68"/>
        <v>George Rogers</v>
      </c>
      <c r="E290" s="67" t="str">
        <f t="shared" ca="1" si="69"/>
        <v>Unatt</v>
      </c>
      <c r="F290" s="67" t="str">
        <f t="shared" ca="1" si="70"/>
        <v>U10B</v>
      </c>
      <c r="G290" s="85">
        <f t="shared" ca="1" si="71"/>
        <v>3.56</v>
      </c>
      <c r="H290" s="69" t="str">
        <f t="shared" ca="1" si="72"/>
        <v>U284:U291</v>
      </c>
      <c r="I290" s="69" t="str">
        <f t="shared" ca="1" si="73"/>
        <v>R284:R291</v>
      </c>
      <c r="J290" s="69" t="str">
        <f t="shared" ca="1" si="74"/>
        <v>S284:S291</v>
      </c>
      <c r="K290" s="69" t="str">
        <f t="shared" ca="1" si="75"/>
        <v>T284:T291</v>
      </c>
      <c r="L290" s="69" t="str">
        <f t="shared" ca="1" si="76"/>
        <v>M284:U291</v>
      </c>
      <c r="M290" s="5">
        <f t="shared" ca="1" si="77"/>
        <v>4</v>
      </c>
      <c r="N290" s="7">
        <v>10</v>
      </c>
      <c r="O290" s="76">
        <v>4</v>
      </c>
      <c r="P290" s="76">
        <v>3.98</v>
      </c>
      <c r="Q290" s="76">
        <v>4.04</v>
      </c>
      <c r="R290" s="76">
        <f t="shared" si="78"/>
        <v>4.04</v>
      </c>
      <c r="S290" s="76">
        <f t="shared" si="79"/>
        <v>4</v>
      </c>
      <c r="T290" s="76">
        <f t="shared" si="80"/>
        <v>3.98</v>
      </c>
      <c r="U290" s="76">
        <f t="shared" si="81"/>
        <v>404040003.99000001</v>
      </c>
    </row>
    <row r="291" spans="1:23">
      <c r="A291" s="38">
        <f t="shared" si="65"/>
        <v>1</v>
      </c>
      <c r="B291" s="84">
        <f t="shared" si="66"/>
        <v>8</v>
      </c>
      <c r="C291" s="84">
        <f t="shared" ca="1" si="67"/>
        <v>7</v>
      </c>
      <c r="D291" s="67" t="str">
        <f t="shared" ca="1" si="68"/>
        <v>Jarvis Lee</v>
      </c>
      <c r="E291" s="67" t="str">
        <f t="shared" ca="1" si="69"/>
        <v>Archbishop B</v>
      </c>
      <c r="F291" s="67" t="str">
        <f t="shared" ca="1" si="70"/>
        <v>U10B</v>
      </c>
      <c r="G291" s="85">
        <f t="shared" ca="1" si="71"/>
        <v>3.06</v>
      </c>
      <c r="H291" s="69" t="str">
        <f t="shared" ca="1" si="72"/>
        <v>U284:U291</v>
      </c>
      <c r="I291" s="69" t="str">
        <f t="shared" ca="1" si="73"/>
        <v>R284:R291</v>
      </c>
      <c r="J291" s="69" t="str">
        <f t="shared" ca="1" si="74"/>
        <v>S284:S291</v>
      </c>
      <c r="K291" s="69" t="str">
        <f t="shared" ca="1" si="75"/>
        <v>T284:T291</v>
      </c>
      <c r="L291" s="69" t="str">
        <f t="shared" ca="1" si="76"/>
        <v>M284:U291</v>
      </c>
      <c r="M291" s="5">
        <f t="shared" ca="1" si="77"/>
        <v>1</v>
      </c>
      <c r="N291" s="7">
        <v>11</v>
      </c>
      <c r="O291" s="76">
        <v>4.96</v>
      </c>
      <c r="P291" s="76">
        <v>4.96</v>
      </c>
      <c r="Q291" s="76">
        <v>4.96</v>
      </c>
      <c r="R291" s="76">
        <f t="shared" si="78"/>
        <v>4.96</v>
      </c>
      <c r="S291" s="76">
        <f t="shared" si="79"/>
        <v>4.96</v>
      </c>
      <c r="T291" s="76">
        <f t="shared" si="80"/>
        <v>4.96</v>
      </c>
      <c r="U291" s="76">
        <f t="shared" si="81"/>
        <v>496049604.97099996</v>
      </c>
    </row>
    <row r="292" spans="1:23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</row>
    <row r="293" spans="1:23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</row>
    <row r="294" spans="1:23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</row>
    <row r="295" spans="1:23" ht="18">
      <c r="B295" s="66" t="s">
        <v>10</v>
      </c>
      <c r="C295" s="66" t="s">
        <v>146</v>
      </c>
      <c r="E295" s="66"/>
      <c r="G295" s="68"/>
      <c r="N295" s="70" t="s">
        <v>15</v>
      </c>
      <c r="O295" s="71"/>
      <c r="P295" s="71"/>
      <c r="Q295" s="72"/>
      <c r="R295" s="72"/>
      <c r="S295" s="72"/>
      <c r="T295" s="72"/>
      <c r="U295" s="73"/>
      <c r="V295" s="73"/>
      <c r="W295" s="73"/>
    </row>
    <row r="296" spans="1:23" ht="15.75" customHeight="1">
      <c r="B296" s="66"/>
      <c r="D296" s="66"/>
      <c r="E296" s="74"/>
      <c r="N296" s="5"/>
      <c r="R296" s="76"/>
      <c r="S296" s="76"/>
      <c r="T296" s="76"/>
    </row>
    <row r="297" spans="1:23" ht="15.75" thickBot="1">
      <c r="A297" s="40" t="s">
        <v>50</v>
      </c>
      <c r="B297" s="10" t="s">
        <v>9</v>
      </c>
      <c r="C297" s="10" t="s">
        <v>62</v>
      </c>
      <c r="D297" s="10" t="s">
        <v>6</v>
      </c>
      <c r="E297" s="10" t="s">
        <v>7</v>
      </c>
      <c r="F297" s="10" t="s">
        <v>49</v>
      </c>
      <c r="G297" s="43" t="s">
        <v>12</v>
      </c>
      <c r="H297" s="79" t="s">
        <v>54</v>
      </c>
      <c r="I297" s="79" t="s">
        <v>51</v>
      </c>
      <c r="J297" s="79" t="s">
        <v>52</v>
      </c>
      <c r="K297" s="79" t="s">
        <v>53</v>
      </c>
      <c r="L297" s="79" t="s">
        <v>24</v>
      </c>
      <c r="M297" s="80" t="s">
        <v>23</v>
      </c>
      <c r="N297" s="81" t="s">
        <v>62</v>
      </c>
      <c r="O297" s="82" t="s">
        <v>16</v>
      </c>
      <c r="P297" s="82" t="s">
        <v>17</v>
      </c>
      <c r="Q297" s="82" t="s">
        <v>18</v>
      </c>
      <c r="R297" s="83" t="s">
        <v>19</v>
      </c>
      <c r="S297" s="83" t="s">
        <v>20</v>
      </c>
      <c r="T297" s="83" t="s">
        <v>21</v>
      </c>
      <c r="U297" s="80" t="s">
        <v>22</v>
      </c>
    </row>
    <row r="298" spans="1:23" ht="15">
      <c r="B298" s="77"/>
      <c r="C298" s="77"/>
      <c r="D298" s="77"/>
      <c r="E298" s="77"/>
      <c r="F298" s="77"/>
      <c r="G298" s="78"/>
      <c r="H298" s="69"/>
      <c r="I298" s="69"/>
      <c r="N298" s="5"/>
      <c r="R298" s="76"/>
      <c r="S298" s="76"/>
      <c r="T298" s="76"/>
      <c r="U298" s="76"/>
    </row>
    <row r="299" spans="1:23">
      <c r="A299" s="38" t="str">
        <f>IF(AND(N300=""),1,"")</f>
        <v/>
      </c>
      <c r="B299" s="84">
        <f>IF(B298="",1,B298+1)</f>
        <v>1</v>
      </c>
      <c r="C299" s="84">
        <f ca="1">IF(M299="","",VLOOKUP($B299,INDIRECT(L299),2,FALSE))</f>
        <v>13</v>
      </c>
      <c r="D299" s="67" t="str">
        <f ca="1">IF($C299="","",IF(ISERROR(VLOOKUP(C299,Athletes,2,FALSE)),"Unknown Athlete",PROPER(VLOOKUP(C299,Athletes,2,FALSE))))</f>
        <v>Caitlin Keaney</v>
      </c>
      <c r="E299" s="67" t="str">
        <f ca="1">IF($C299="","",IF(VLOOKUP(C299,Athletes,3,FALSE)="","",VLOOKUP(C299,Athletes,3,FALSE)))</f>
        <v>CAC</v>
      </c>
      <c r="F299" s="67" t="str">
        <f ca="1">IF($C299="","",IF(ISERROR(VLOOKUP(C299,Athletes,7,FALSE)),"",VLOOKUP(C299,Athletes,7,FALSE)))</f>
        <v>U10G</v>
      </c>
      <c r="G299" s="85">
        <f ca="1">IF(M299="","",VLOOKUP($B299,INDIRECT(L299),6,FALSE))</f>
        <v>4.45</v>
      </c>
      <c r="H299" s="69" t="str">
        <f ca="1">"U" &amp; ROW(H299)+1-$B299 &amp; ":U" &amp; ROW(H299)-$B299+VLOOKUP(1,INDIRECT("A" &amp; ROW(H299)+1-$B299 &amp; ":B999"),2,0)</f>
        <v>U299:U301</v>
      </c>
      <c r="I299" s="69" t="str">
        <f ca="1">"R" &amp; ROW(I299)+1-$B299 &amp; ":R" &amp; ROW(I299)-$B299+VLOOKUP(1,INDIRECT("A" &amp; ROW(I299)+1-$B299 &amp; ":B999"),2,0)</f>
        <v>R299:R301</v>
      </c>
      <c r="J299" s="69" t="str">
        <f ca="1">"S" &amp; ROW(J299)+1-$B299 &amp; ":S" &amp; ROW(J299)-$B299+VLOOKUP(1,INDIRECT("A" &amp; ROW(J299)+1-$B299 &amp; ":B999"),2,0)</f>
        <v>S299:S301</v>
      </c>
      <c r="K299" s="69" t="str">
        <f ca="1">"T" &amp; ROW(K299)+1-$B299 &amp; ":T" &amp; ROW(K299)-$B299+VLOOKUP(1,INDIRECT("A" &amp; ROW(K299)+1-$B299 &amp; ":B999"),2,0)</f>
        <v>T299:T301</v>
      </c>
      <c r="L299" s="69" t="str">
        <f ca="1">"M" &amp; ROW(I299)+1-$B299 &amp; ":U" &amp; ROW(I299)-$B299+VLOOKUP(1,INDIRECT("A" &amp; ROW(I299)+1-$B299 &amp; ":B999"),2,0)</f>
        <v>M299:U301</v>
      </c>
      <c r="M299" s="5">
        <f ca="1">IF(N299="","",RANK($U299,INDIRECT(H299),0))</f>
        <v>3</v>
      </c>
      <c r="N299" s="7">
        <v>12</v>
      </c>
      <c r="O299" s="76">
        <v>3.24</v>
      </c>
      <c r="P299" s="76">
        <v>3.34</v>
      </c>
      <c r="Q299" s="76">
        <v>3.2</v>
      </c>
      <c r="R299" s="76">
        <f>IF(RANK($O299,$O299:$Q299,0)=1,$O299,IF(RANK($P299,$O299:$Q299,0)=1,$P299,$Q299))</f>
        <v>3.34</v>
      </c>
      <c r="S299" s="76">
        <f>IF(RANK($O299,$O299:$Q299,0)=2,$O299,IF(RANK($P299,$O299:$Q299,0)=2,$P299,$Q299))</f>
        <v>3.24</v>
      </c>
      <c r="T299" s="76">
        <f>IF(RANK($O299,$O299:$Q299,0)=3,$O299,IF(RANK($P299,$O299:$Q299,0)=3,$P299,$Q299))</f>
        <v>3.2</v>
      </c>
      <c r="U299" s="76">
        <f>((($R299)*10000)+$S299)*10000+$T299+$N299/1000</f>
        <v>334032403.21200001</v>
      </c>
    </row>
    <row r="300" spans="1:23">
      <c r="A300" s="38" t="str">
        <f>IF(AND(N301=""),1,"")</f>
        <v/>
      </c>
      <c r="B300" s="84">
        <f>IF(B299="",1,B299+1)</f>
        <v>2</v>
      </c>
      <c r="C300" s="84">
        <f ca="1">IF(M300="","",VLOOKUP($B300,INDIRECT(L300),2,FALSE))</f>
        <v>14</v>
      </c>
      <c r="D300" s="67" t="str">
        <f ca="1">IF($C300="","",IF(ISERROR(VLOOKUP(C300,Athletes,2,FALSE)),"Unknown Athlete",PROPER(VLOOKUP(C300,Athletes,2,FALSE))))</f>
        <v>Fraya Miller</v>
      </c>
      <c r="E300" s="67" t="str">
        <f ca="1">IF($C300="","",IF(VLOOKUP(C300,Athletes,3,FALSE)="","",VLOOKUP(C300,Athletes,3,FALSE)))</f>
        <v>N&amp;P</v>
      </c>
      <c r="F300" s="67" t="str">
        <f ca="1">IF($C300="","",IF(ISERROR(VLOOKUP(C300,Athletes,7,FALSE)),"",VLOOKUP(C300,Athletes,7,FALSE)))</f>
        <v>U10G</v>
      </c>
      <c r="G300" s="85">
        <f ca="1">IF(M300="","",VLOOKUP($B300,INDIRECT(L300),6,FALSE))</f>
        <v>3.95</v>
      </c>
      <c r="H300" s="69" t="str">
        <f ca="1">"U" &amp; ROW(H300)+1-$B300 &amp; ":U" &amp; ROW(H300)-$B300+VLOOKUP(1,INDIRECT("A" &amp; ROW(H300)+1-$B300 &amp; ":B999"),2,0)</f>
        <v>U299:U301</v>
      </c>
      <c r="I300" s="69" t="str">
        <f ca="1">"R" &amp; ROW(I300)+1-$B300 &amp; ":R" &amp; ROW(I300)-$B300+VLOOKUP(1,INDIRECT("A" &amp; ROW(I300)+1-$B300 &amp; ":B999"),2,0)</f>
        <v>R299:R301</v>
      </c>
      <c r="J300" s="69" t="str">
        <f ca="1">"S" &amp; ROW(J300)+1-$B300 &amp; ":S" &amp; ROW(J300)-$B300+VLOOKUP(1,INDIRECT("A" &amp; ROW(J300)+1-$B300 &amp; ":B999"),2,0)</f>
        <v>S299:S301</v>
      </c>
      <c r="K300" s="69" t="str">
        <f ca="1">"T" &amp; ROW(K300)+1-$B300 &amp; ":T" &amp; ROW(K300)-$B300+VLOOKUP(1,INDIRECT("A" &amp; ROW(K300)+1-$B300 &amp; ":B999"),2,0)</f>
        <v>T299:T301</v>
      </c>
      <c r="L300" s="69" t="str">
        <f ca="1">"M" &amp; ROW(I300)+1-$B300 &amp; ":U" &amp; ROW(I300)-$B300+VLOOKUP(1,INDIRECT("A" &amp; ROW(I300)+1-$B300 &amp; ":B999"),2,0)</f>
        <v>M299:U301</v>
      </c>
      <c r="M300" s="5">
        <f ca="1">IF(N300="","",RANK($U300,INDIRECT(H300),0))</f>
        <v>1</v>
      </c>
      <c r="N300" s="7">
        <v>13</v>
      </c>
      <c r="O300" s="76">
        <v>4.18</v>
      </c>
      <c r="P300" s="76">
        <v>4.2699999999999996</v>
      </c>
      <c r="Q300" s="76">
        <v>4.45</v>
      </c>
      <c r="R300" s="76">
        <f>IF(RANK($O300,$O300:$Q300,0)=1,$O300,IF(RANK($P300,$O300:$Q300,0)=1,$P300,$Q300))</f>
        <v>4.45</v>
      </c>
      <c r="S300" s="76">
        <f>IF(RANK($O300,$O300:$Q300,0)=2,$O300,IF(RANK($P300,$O300:$Q300,0)=2,$P300,$Q300))</f>
        <v>4.2699999999999996</v>
      </c>
      <c r="T300" s="76">
        <f>IF(RANK($O300,$O300:$Q300,0)=3,$O300,IF(RANK($P300,$O300:$Q300,0)=3,$P300,$Q300))</f>
        <v>4.18</v>
      </c>
      <c r="U300" s="76">
        <f>((($R300)*10000)+$S300)*10000+$T300+$N300/1000</f>
        <v>445042704.19299996</v>
      </c>
    </row>
    <row r="301" spans="1:23">
      <c r="A301" s="38">
        <f>IF(AND(N302=""),1,"")</f>
        <v>1</v>
      </c>
      <c r="B301" s="84">
        <f>IF(B300="",1,B300+1)</f>
        <v>3</v>
      </c>
      <c r="C301" s="84">
        <f ca="1">IF(M301="","",VLOOKUP($B301,INDIRECT(L301),2,FALSE))</f>
        <v>12</v>
      </c>
      <c r="D301" s="67" t="str">
        <f ca="1">IF($C301="","",IF(ISERROR(VLOOKUP(C301,Athletes,2,FALSE)),"Unknown Athlete",PROPER(VLOOKUP(C301,Athletes,2,FALSE))))</f>
        <v>Abbie Downing</v>
      </c>
      <c r="E301" s="67" t="str">
        <f ca="1">IF($C301="","",IF(VLOOKUP(C301,Athletes,3,FALSE)="","",VLOOKUP(C301,Athletes,3,FALSE)))</f>
        <v>CAC</v>
      </c>
      <c r="F301" s="67" t="str">
        <f ca="1">IF($C301="","",IF(ISERROR(VLOOKUP(C301,Athletes,7,FALSE)),"",VLOOKUP(C301,Athletes,7,FALSE)))</f>
        <v>U10G</v>
      </c>
      <c r="G301" s="85">
        <f ca="1">IF(M301="","",VLOOKUP($B301,INDIRECT(L301),6,FALSE))</f>
        <v>3.34</v>
      </c>
      <c r="H301" s="69" t="str">
        <f ca="1">"U" &amp; ROW(H301)+1-$B301 &amp; ":U" &amp; ROW(H301)-$B301+VLOOKUP(1,INDIRECT("A" &amp; ROW(H301)+1-$B301 &amp; ":B999"),2,0)</f>
        <v>U299:U301</v>
      </c>
      <c r="I301" s="69" t="str">
        <f ca="1">"R" &amp; ROW(I301)+1-$B301 &amp; ":R" &amp; ROW(I301)-$B301+VLOOKUP(1,INDIRECT("A" &amp; ROW(I301)+1-$B301 &amp; ":B999"),2,0)</f>
        <v>R299:R301</v>
      </c>
      <c r="J301" s="69" t="str">
        <f ca="1">"S" &amp; ROW(J301)+1-$B301 &amp; ":S" &amp; ROW(J301)-$B301+VLOOKUP(1,INDIRECT("A" &amp; ROW(J301)+1-$B301 &amp; ":B999"),2,0)</f>
        <v>S299:S301</v>
      </c>
      <c r="K301" s="69" t="str">
        <f ca="1">"T" &amp; ROW(K301)+1-$B301 &amp; ":T" &amp; ROW(K301)-$B301+VLOOKUP(1,INDIRECT("A" &amp; ROW(K301)+1-$B301 &amp; ":B999"),2,0)</f>
        <v>T299:T301</v>
      </c>
      <c r="L301" s="69" t="str">
        <f ca="1">"M" &amp; ROW(I301)+1-$B301 &amp; ":U" &amp; ROW(I301)-$B301+VLOOKUP(1,INDIRECT("A" &amp; ROW(I301)+1-$B301 &amp; ":B999"),2,0)</f>
        <v>M299:U301</v>
      </c>
      <c r="M301" s="5">
        <f ca="1">IF(N301="","",RANK($U301,INDIRECT(H301),0))</f>
        <v>2</v>
      </c>
      <c r="N301" s="7">
        <v>14</v>
      </c>
      <c r="O301" s="76">
        <v>3.84</v>
      </c>
      <c r="P301" s="76">
        <v>3.95</v>
      </c>
      <c r="Q301" s="76">
        <v>3.94</v>
      </c>
      <c r="R301" s="76">
        <f>IF(RANK($O301,$O301:$Q301,0)=1,$O301,IF(RANK($P301,$O301:$Q301,0)=1,$P301,$Q301))</f>
        <v>3.95</v>
      </c>
      <c r="S301" s="76">
        <f>IF(RANK($O301,$O301:$Q301,0)=2,$O301,IF(RANK($P301,$O301:$Q301,0)=2,$P301,$Q301))</f>
        <v>3.94</v>
      </c>
      <c r="T301" s="76">
        <f>IF(RANK($O301,$O301:$Q301,0)=3,$O301,IF(RANK($P301,$O301:$Q301,0)=3,$P301,$Q301))</f>
        <v>3.84</v>
      </c>
      <c r="U301" s="76">
        <f>((($R301)*10000)+$S301)*10000+$T301+$N301/1000</f>
        <v>395039403.85399997</v>
      </c>
    </row>
    <row r="302" spans="1:23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</row>
    <row r="303" spans="1:23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</row>
    <row r="304" spans="1:23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</row>
    <row r="305" spans="1:23" ht="18">
      <c r="B305" s="66" t="s">
        <v>10</v>
      </c>
      <c r="C305" s="66" t="s">
        <v>147</v>
      </c>
      <c r="E305" s="66"/>
      <c r="G305" s="68"/>
      <c r="N305" s="70" t="s">
        <v>15</v>
      </c>
      <c r="O305" s="71"/>
      <c r="P305" s="71"/>
      <c r="Q305" s="72"/>
      <c r="R305" s="72"/>
      <c r="S305" s="72"/>
      <c r="T305" s="72"/>
      <c r="U305" s="73"/>
      <c r="V305" s="73"/>
      <c r="W305" s="73"/>
    </row>
    <row r="306" spans="1:23" ht="15.75" customHeight="1">
      <c r="B306" s="66"/>
      <c r="D306" s="66"/>
      <c r="E306" s="74"/>
      <c r="N306" s="5"/>
      <c r="R306" s="76"/>
      <c r="S306" s="76"/>
      <c r="T306" s="76"/>
    </row>
    <row r="307" spans="1:23" ht="15.75" thickBot="1">
      <c r="A307" s="40" t="s">
        <v>50</v>
      </c>
      <c r="B307" s="10" t="s">
        <v>9</v>
      </c>
      <c r="C307" s="10" t="s">
        <v>62</v>
      </c>
      <c r="D307" s="10" t="s">
        <v>6</v>
      </c>
      <c r="E307" s="10" t="s">
        <v>7</v>
      </c>
      <c r="F307" s="10" t="s">
        <v>49</v>
      </c>
      <c r="G307" s="43" t="s">
        <v>12</v>
      </c>
      <c r="H307" s="79" t="s">
        <v>54</v>
      </c>
      <c r="I307" s="79" t="s">
        <v>51</v>
      </c>
      <c r="J307" s="79" t="s">
        <v>52</v>
      </c>
      <c r="K307" s="79" t="s">
        <v>53</v>
      </c>
      <c r="L307" s="79" t="s">
        <v>24</v>
      </c>
      <c r="M307" s="80" t="s">
        <v>23</v>
      </c>
      <c r="N307" s="81" t="s">
        <v>62</v>
      </c>
      <c r="O307" s="82" t="s">
        <v>16</v>
      </c>
      <c r="P307" s="82" t="s">
        <v>17</v>
      </c>
      <c r="Q307" s="82" t="s">
        <v>18</v>
      </c>
      <c r="R307" s="83" t="s">
        <v>19</v>
      </c>
      <c r="S307" s="83" t="s">
        <v>20</v>
      </c>
      <c r="T307" s="83" t="s">
        <v>21</v>
      </c>
      <c r="U307" s="80" t="s">
        <v>22</v>
      </c>
    </row>
    <row r="308" spans="1:23" ht="15">
      <c r="B308" s="77"/>
      <c r="C308" s="77"/>
      <c r="D308" s="77"/>
      <c r="E308" s="77"/>
      <c r="F308" s="77"/>
      <c r="G308" s="78"/>
      <c r="H308" s="69"/>
      <c r="I308" s="69"/>
      <c r="N308" s="5"/>
      <c r="R308" s="76"/>
      <c r="S308" s="76"/>
      <c r="T308" s="76"/>
      <c r="U308" s="76"/>
    </row>
    <row r="309" spans="1:23">
      <c r="A309" s="38" t="str">
        <f>IF(AND(N310=""),1,"")</f>
        <v/>
      </c>
      <c r="B309" s="84">
        <f>IF(B308="",1,B308+1)</f>
        <v>1</v>
      </c>
      <c r="C309" s="84">
        <f ca="1">IF(M309="","",VLOOKUP($B309,INDIRECT(L309),2,FALSE))</f>
        <v>17</v>
      </c>
      <c r="D309" s="67" t="str">
        <f ca="1">IF($C309="","",IF(ISERROR(VLOOKUP(C309,Athletes,2,FALSE)),"Unknown Athlete",PROPER(VLOOKUP(C309,Athletes,2,FALSE))))</f>
        <v>Ben Bradley</v>
      </c>
      <c r="E309" s="67" t="str">
        <f ca="1">IF($C309="","",IF(VLOOKUP(C309,Athletes,3,FALSE)="","",VLOOKUP(C309,Athletes,3,FALSE)))</f>
        <v>CAC</v>
      </c>
      <c r="F309" s="67" t="str">
        <f ca="1">IF($C309="","",IF(ISERROR(VLOOKUP(C309,Athletes,7,FALSE)),"",VLOOKUP(C309,Athletes,7,FALSE)))</f>
        <v>U11B</v>
      </c>
      <c r="G309" s="85">
        <f ca="1">IF(M309="","",VLOOKUP($B309,INDIRECT(L309),6,FALSE))</f>
        <v>4.6900000000000004</v>
      </c>
      <c r="H309" s="69" t="str">
        <f ca="1">"U" &amp; ROW(H309)+1-$B309 &amp; ":U" &amp; ROW(H309)-$B309+VLOOKUP(1,INDIRECT("A" &amp; ROW(H309)+1-$B309 &amp; ":B999"),2,0)</f>
        <v>U309:U313</v>
      </c>
      <c r="I309" s="69" t="str">
        <f ca="1">"R" &amp; ROW(I309)+1-$B309 &amp; ":R" &amp; ROW(I309)-$B309+VLOOKUP(1,INDIRECT("A" &amp; ROW(I309)+1-$B309 &amp; ":B999"),2,0)</f>
        <v>R309:R313</v>
      </c>
      <c r="J309" s="69" t="str">
        <f ca="1">"S" &amp; ROW(J309)+1-$B309 &amp; ":S" &amp; ROW(J309)-$B309+VLOOKUP(1,INDIRECT("A" &amp; ROW(J309)+1-$B309 &amp; ":B999"),2,0)</f>
        <v>S309:S313</v>
      </c>
      <c r="K309" s="69" t="str">
        <f ca="1">"T" &amp; ROW(K309)+1-$B309 &amp; ":T" &amp; ROW(K309)-$B309+VLOOKUP(1,INDIRECT("A" &amp; ROW(K309)+1-$B309 &amp; ":B999"),2,0)</f>
        <v>T309:T313</v>
      </c>
      <c r="L309" s="69" t="str">
        <f ca="1">"M" &amp; ROW(I309)+1-$B309 &amp; ":U" &amp; ROW(I309)-$B309+VLOOKUP(1,INDIRECT("A" &amp; ROW(I309)+1-$B309 &amp; ":B999"),2,0)</f>
        <v>M309:U313</v>
      </c>
      <c r="M309" s="5">
        <f ca="1">IF(N309="","",RANK($U309,INDIRECT(H309),0))</f>
        <v>5</v>
      </c>
      <c r="N309" s="7">
        <v>15</v>
      </c>
      <c r="O309" s="76">
        <v>3.3</v>
      </c>
      <c r="P309" s="76">
        <v>3.56</v>
      </c>
      <c r="Q309" s="76">
        <v>0</v>
      </c>
      <c r="R309" s="76">
        <f>IF(RANK($O309,$O309:$Q309,0)=1,$O309,IF(RANK($P309,$O309:$Q309,0)=1,$P309,$Q309))</f>
        <v>3.56</v>
      </c>
      <c r="S309" s="76">
        <f>IF(RANK($O309,$O309:$Q309,0)=2,$O309,IF(RANK($P309,$O309:$Q309,0)=2,$P309,$Q309))</f>
        <v>3.3</v>
      </c>
      <c r="T309" s="76">
        <f>IF(RANK($O309,$O309:$Q309,0)=3,$O309,IF(RANK($P309,$O309:$Q309,0)=3,$P309,$Q309))</f>
        <v>0</v>
      </c>
      <c r="U309" s="76">
        <f>((($R309)*10000)+$S309)*10000+$T309+$N309/1000</f>
        <v>356033000.01499999</v>
      </c>
    </row>
    <row r="310" spans="1:23">
      <c r="A310" s="38" t="str">
        <f>IF(AND(N311=""),1,"")</f>
        <v/>
      </c>
      <c r="B310" s="84">
        <f>IF(B309="",1,B309+1)</f>
        <v>2</v>
      </c>
      <c r="C310" s="84">
        <f ca="1">IF(M310="","",VLOOKUP($B310,INDIRECT(L310),2,FALSE))</f>
        <v>18</v>
      </c>
      <c r="D310" s="67" t="str">
        <f ca="1">IF($C310="","",IF(ISERROR(VLOOKUP(C310,Athletes,2,FALSE)),"Unknown Athlete",PROPER(VLOOKUP(C310,Athletes,2,FALSE))))</f>
        <v>Jago Sheppard</v>
      </c>
      <c r="E310" s="67" t="str">
        <f ca="1">IF($C310="","",IF(VLOOKUP(C310,Athletes,3,FALSE)="","",VLOOKUP(C310,Athletes,3,FALSE)))</f>
        <v>CAC</v>
      </c>
      <c r="F310" s="67" t="str">
        <f ca="1">IF($C310="","",IF(ISERROR(VLOOKUP(C310,Athletes,7,FALSE)),"",VLOOKUP(C310,Athletes,7,FALSE)))</f>
        <v>U11B</v>
      </c>
      <c r="G310" s="85">
        <f ca="1">IF(M310="","",VLOOKUP($B310,INDIRECT(L310),6,FALSE))</f>
        <v>4.6399999999999997</v>
      </c>
      <c r="H310" s="69" t="str">
        <f ca="1">"U" &amp; ROW(H310)+1-$B310 &amp; ":U" &amp; ROW(H310)-$B310+VLOOKUP(1,INDIRECT("A" &amp; ROW(H310)+1-$B310 &amp; ":B999"),2,0)</f>
        <v>U309:U313</v>
      </c>
      <c r="I310" s="69" t="str">
        <f ca="1">"R" &amp; ROW(I310)+1-$B310 &amp; ":R" &amp; ROW(I310)-$B310+VLOOKUP(1,INDIRECT("A" &amp; ROW(I310)+1-$B310 &amp; ":B999"),2,0)</f>
        <v>R309:R313</v>
      </c>
      <c r="J310" s="69" t="str">
        <f ca="1">"S" &amp; ROW(J310)+1-$B310 &amp; ":S" &amp; ROW(J310)-$B310+VLOOKUP(1,INDIRECT("A" &amp; ROW(J310)+1-$B310 &amp; ":B999"),2,0)</f>
        <v>S309:S313</v>
      </c>
      <c r="K310" s="69" t="str">
        <f ca="1">"T" &amp; ROW(K310)+1-$B310 &amp; ":T" &amp; ROW(K310)-$B310+VLOOKUP(1,INDIRECT("A" &amp; ROW(K310)+1-$B310 &amp; ":B999"),2,0)</f>
        <v>T309:T313</v>
      </c>
      <c r="L310" s="69" t="str">
        <f ca="1">"M" &amp; ROW(I310)+1-$B310 &amp; ":U" &amp; ROW(I310)-$B310+VLOOKUP(1,INDIRECT("A" &amp; ROW(I310)+1-$B310 &amp; ":B999"),2,0)</f>
        <v>M309:U313</v>
      </c>
      <c r="M310" s="5">
        <f ca="1">IF(N310="","",RANK($U310,INDIRECT(H310),0))</f>
        <v>4</v>
      </c>
      <c r="N310" s="7">
        <v>16</v>
      </c>
      <c r="O310" s="76">
        <v>3.62</v>
      </c>
      <c r="P310" s="76">
        <v>3.96</v>
      </c>
      <c r="Q310" s="76">
        <v>3.76</v>
      </c>
      <c r="R310" s="76">
        <f>IF(RANK($O310,$O310:$Q310,0)=1,$O310,IF(RANK($P310,$O310:$Q310,0)=1,$P310,$Q310))</f>
        <v>3.96</v>
      </c>
      <c r="S310" s="76">
        <f>IF(RANK($O310,$O310:$Q310,0)=2,$O310,IF(RANK($P310,$O310:$Q310,0)=2,$P310,$Q310))</f>
        <v>3.76</v>
      </c>
      <c r="T310" s="76">
        <f>IF(RANK($O310,$O310:$Q310,0)=3,$O310,IF(RANK($P310,$O310:$Q310,0)=3,$P310,$Q310))</f>
        <v>3.62</v>
      </c>
      <c r="U310" s="76">
        <f>((($R310)*10000)+$S310)*10000+$T310+$N310/1000</f>
        <v>396037603.63599998</v>
      </c>
    </row>
    <row r="311" spans="1:23">
      <c r="A311" s="38" t="str">
        <f>IF(AND(N312=""),1,"")</f>
        <v/>
      </c>
      <c r="B311" s="84">
        <f>IF(B310="",1,B310+1)</f>
        <v>3</v>
      </c>
      <c r="C311" s="84">
        <f ca="1">IF(M311="","",VLOOKUP($B311,INDIRECT(L311),2,FALSE))</f>
        <v>19</v>
      </c>
      <c r="D311" s="67" t="str">
        <f ca="1">IF($C311="","",IF(ISERROR(VLOOKUP(C311,Athletes,2,FALSE)),"Unknown Athlete",PROPER(VLOOKUP(C311,Athletes,2,FALSE))))</f>
        <v>Isaac Murray</v>
      </c>
      <c r="E311" s="67" t="str">
        <f ca="1">IF($C311="","",IF(VLOOKUP(C311,Athletes,3,FALSE)="","",VLOOKUP(C311,Athletes,3,FALSE)))</f>
        <v>CAC</v>
      </c>
      <c r="F311" s="67" t="str">
        <f ca="1">IF($C311="","",IF(ISERROR(VLOOKUP(C311,Athletes,7,FALSE)),"",VLOOKUP(C311,Athletes,7,FALSE)))</f>
        <v>U11B</v>
      </c>
      <c r="G311" s="85">
        <f ca="1">IF(M311="","",VLOOKUP($B311,INDIRECT(L311),6,FALSE))</f>
        <v>4.5599999999999996</v>
      </c>
      <c r="H311" s="69" t="str">
        <f ca="1">"U" &amp; ROW(H311)+1-$B311 &amp; ":U" &amp; ROW(H311)-$B311+VLOOKUP(1,INDIRECT("A" &amp; ROW(H311)+1-$B311 &amp; ":B999"),2,0)</f>
        <v>U309:U313</v>
      </c>
      <c r="I311" s="69" t="str">
        <f ca="1">"R" &amp; ROW(I311)+1-$B311 &amp; ":R" &amp; ROW(I311)-$B311+VLOOKUP(1,INDIRECT("A" &amp; ROW(I311)+1-$B311 &amp; ":B999"),2,0)</f>
        <v>R309:R313</v>
      </c>
      <c r="J311" s="69" t="str">
        <f ca="1">"S" &amp; ROW(J311)+1-$B311 &amp; ":S" &amp; ROW(J311)-$B311+VLOOKUP(1,INDIRECT("A" &amp; ROW(J311)+1-$B311 &amp; ":B999"),2,0)</f>
        <v>S309:S313</v>
      </c>
      <c r="K311" s="69" t="str">
        <f ca="1">"T" &amp; ROW(K311)+1-$B311 &amp; ":T" &amp; ROW(K311)-$B311+VLOOKUP(1,INDIRECT("A" &amp; ROW(K311)+1-$B311 &amp; ":B999"),2,0)</f>
        <v>T309:T313</v>
      </c>
      <c r="L311" s="69" t="str">
        <f ca="1">"M" &amp; ROW(I311)+1-$B311 &amp; ":U" &amp; ROW(I311)-$B311+VLOOKUP(1,INDIRECT("A" &amp; ROW(I311)+1-$B311 &amp; ":B999"),2,0)</f>
        <v>M309:U313</v>
      </c>
      <c r="M311" s="5">
        <f ca="1">IF(N311="","",RANK($U311,INDIRECT(H311),0))</f>
        <v>1</v>
      </c>
      <c r="N311" s="7">
        <v>17</v>
      </c>
      <c r="O311" s="76">
        <v>4.5599999999999996</v>
      </c>
      <c r="P311" s="76">
        <v>4.6900000000000004</v>
      </c>
      <c r="Q311" s="76">
        <v>0</v>
      </c>
      <c r="R311" s="76">
        <f>IF(RANK($O311,$O311:$Q311,0)=1,$O311,IF(RANK($P311,$O311:$Q311,0)=1,$P311,$Q311))</f>
        <v>4.6900000000000004</v>
      </c>
      <c r="S311" s="76">
        <f>IF(RANK($O311,$O311:$Q311,0)=2,$O311,IF(RANK($P311,$O311:$Q311,0)=2,$P311,$Q311))</f>
        <v>4.5599999999999996</v>
      </c>
      <c r="T311" s="76">
        <f>IF(RANK($O311,$O311:$Q311,0)=3,$O311,IF(RANK($P311,$O311:$Q311,0)=3,$P311,$Q311))</f>
        <v>0</v>
      </c>
      <c r="U311" s="76">
        <f>((($R311)*10000)+$S311)*10000+$T311+$N311/1000</f>
        <v>469045600.01700008</v>
      </c>
    </row>
    <row r="312" spans="1:23">
      <c r="A312" s="38" t="str">
        <f>IF(AND(N313=""),1,"")</f>
        <v/>
      </c>
      <c r="B312" s="84">
        <f>IF(B311="",1,B311+1)</f>
        <v>4</v>
      </c>
      <c r="C312" s="84">
        <f ca="1">IF(M312="","",VLOOKUP($B312,INDIRECT(L312),2,FALSE))</f>
        <v>16</v>
      </c>
      <c r="D312" s="67" t="str">
        <f ca="1">IF($C312="","",IF(ISERROR(VLOOKUP(C312,Athletes,2,FALSE)),"Unknown Athlete",PROPER(VLOOKUP(C312,Athletes,2,FALSE))))</f>
        <v>Kieran Ludkin</v>
      </c>
      <c r="E312" s="67" t="str">
        <f ca="1">IF($C312="","",IF(VLOOKUP(C312,Athletes,3,FALSE)="","",VLOOKUP(C312,Athletes,3,FALSE)))</f>
        <v>CAC</v>
      </c>
      <c r="F312" s="67" t="str">
        <f ca="1">IF($C312="","",IF(ISERROR(VLOOKUP(C312,Athletes,7,FALSE)),"",VLOOKUP(C312,Athletes,7,FALSE)))</f>
        <v>U11B</v>
      </c>
      <c r="G312" s="85">
        <f ca="1">IF(M312="","",VLOOKUP($B312,INDIRECT(L312),6,FALSE))</f>
        <v>3.96</v>
      </c>
      <c r="H312" s="69" t="str">
        <f ca="1">"U" &amp; ROW(H312)+1-$B312 &amp; ":U" &amp; ROW(H312)-$B312+VLOOKUP(1,INDIRECT("A" &amp; ROW(H312)+1-$B312 &amp; ":B999"),2,0)</f>
        <v>U309:U313</v>
      </c>
      <c r="I312" s="69" t="str">
        <f ca="1">"R" &amp; ROW(I312)+1-$B312 &amp; ":R" &amp; ROW(I312)-$B312+VLOOKUP(1,INDIRECT("A" &amp; ROW(I312)+1-$B312 &amp; ":B999"),2,0)</f>
        <v>R309:R313</v>
      </c>
      <c r="J312" s="69" t="str">
        <f ca="1">"S" &amp; ROW(J312)+1-$B312 &amp; ":S" &amp; ROW(J312)-$B312+VLOOKUP(1,INDIRECT("A" &amp; ROW(J312)+1-$B312 &amp; ":B999"),2,0)</f>
        <v>S309:S313</v>
      </c>
      <c r="K312" s="69" t="str">
        <f ca="1">"T" &amp; ROW(K312)+1-$B312 &amp; ":T" &amp; ROW(K312)-$B312+VLOOKUP(1,INDIRECT("A" &amp; ROW(K312)+1-$B312 &amp; ":B999"),2,0)</f>
        <v>T309:T313</v>
      </c>
      <c r="L312" s="69" t="str">
        <f ca="1">"M" &amp; ROW(I312)+1-$B312 &amp; ":U" &amp; ROW(I312)-$B312+VLOOKUP(1,INDIRECT("A" &amp; ROW(I312)+1-$B312 &amp; ":B999"),2,0)</f>
        <v>M309:U313</v>
      </c>
      <c r="M312" s="5">
        <f ca="1">IF(N312="","",RANK($U312,INDIRECT(H312),0))</f>
        <v>2</v>
      </c>
      <c r="N312" s="7">
        <v>18</v>
      </c>
      <c r="O312" s="76">
        <v>4.4800000000000004</v>
      </c>
      <c r="P312" s="76">
        <v>4.28</v>
      </c>
      <c r="Q312" s="76">
        <v>4.6399999999999997</v>
      </c>
      <c r="R312" s="76">
        <f>IF(RANK($O312,$O312:$Q312,0)=1,$O312,IF(RANK($P312,$O312:$Q312,0)=1,$P312,$Q312))</f>
        <v>4.6399999999999997</v>
      </c>
      <c r="S312" s="76">
        <f>IF(RANK($O312,$O312:$Q312,0)=2,$O312,IF(RANK($P312,$O312:$Q312,0)=2,$P312,$Q312))</f>
        <v>4.4800000000000004</v>
      </c>
      <c r="T312" s="76">
        <f>IF(RANK($O312,$O312:$Q312,0)=3,$O312,IF(RANK($P312,$O312:$Q312,0)=3,$P312,$Q312))</f>
        <v>4.28</v>
      </c>
      <c r="U312" s="76">
        <f>((($R312)*10000)+$S312)*10000+$T312+$N312/1000</f>
        <v>464044804.29800004</v>
      </c>
    </row>
    <row r="313" spans="1:23">
      <c r="A313" s="38">
        <f>IF(AND(N314=""),1,"")</f>
        <v>1</v>
      </c>
      <c r="B313" s="84">
        <f>IF(B312="",1,B312+1)</f>
        <v>5</v>
      </c>
      <c r="C313" s="84">
        <f ca="1">IF(M313="","",VLOOKUP($B313,INDIRECT(L313),2,FALSE))</f>
        <v>15</v>
      </c>
      <c r="D313" s="67" t="str">
        <f ca="1">IF($C313="","",IF(ISERROR(VLOOKUP(C313,Athletes,2,FALSE)),"Unknown Athlete",PROPER(VLOOKUP(C313,Athletes,2,FALSE))))</f>
        <v>Rhys Johns</v>
      </c>
      <c r="E313" s="67" t="str">
        <f ca="1">IF($C313="","",IF(VLOOKUP(C313,Athletes,3,FALSE)="","",VLOOKUP(C313,Athletes,3,FALSE)))</f>
        <v>CAC</v>
      </c>
      <c r="F313" s="67" t="str">
        <f ca="1">IF($C313="","",IF(ISERROR(VLOOKUP(C313,Athletes,7,FALSE)),"",VLOOKUP(C313,Athletes,7,FALSE)))</f>
        <v>U11B</v>
      </c>
      <c r="G313" s="85">
        <f ca="1">IF(M313="","",VLOOKUP($B313,INDIRECT(L313),6,FALSE))</f>
        <v>3.56</v>
      </c>
      <c r="H313" s="69" t="str">
        <f ca="1">"U" &amp; ROW(H313)+1-$B313 &amp; ":U" &amp; ROW(H313)-$B313+VLOOKUP(1,INDIRECT("A" &amp; ROW(H313)+1-$B313 &amp; ":B999"),2,0)</f>
        <v>U309:U313</v>
      </c>
      <c r="I313" s="69" t="str">
        <f ca="1">"R" &amp; ROW(I313)+1-$B313 &amp; ":R" &amp; ROW(I313)-$B313+VLOOKUP(1,INDIRECT("A" &amp; ROW(I313)+1-$B313 &amp; ":B999"),2,0)</f>
        <v>R309:R313</v>
      </c>
      <c r="J313" s="69" t="str">
        <f ca="1">"S" &amp; ROW(J313)+1-$B313 &amp; ":S" &amp; ROW(J313)-$B313+VLOOKUP(1,INDIRECT("A" &amp; ROW(J313)+1-$B313 &amp; ":B999"),2,0)</f>
        <v>S309:S313</v>
      </c>
      <c r="K313" s="69" t="str">
        <f ca="1">"T" &amp; ROW(K313)+1-$B313 &amp; ":T" &amp; ROW(K313)-$B313+VLOOKUP(1,INDIRECT("A" &amp; ROW(K313)+1-$B313 &amp; ":B999"),2,0)</f>
        <v>T309:T313</v>
      </c>
      <c r="L313" s="69" t="str">
        <f ca="1">"M" &amp; ROW(I313)+1-$B313 &amp; ":U" &amp; ROW(I313)-$B313+VLOOKUP(1,INDIRECT("A" &amp; ROW(I313)+1-$B313 &amp; ":B999"),2,0)</f>
        <v>M309:U313</v>
      </c>
      <c r="M313" s="5">
        <f ca="1">IF(N313="","",RANK($U313,INDIRECT(H313),0))</f>
        <v>3</v>
      </c>
      <c r="N313" s="7">
        <v>19</v>
      </c>
      <c r="O313" s="76">
        <v>4.5599999999999996</v>
      </c>
      <c r="P313" s="76">
        <v>4.49</v>
      </c>
      <c r="Q313" s="76">
        <v>4.26</v>
      </c>
      <c r="R313" s="76">
        <f>IF(RANK($O313,$O313:$Q313,0)=1,$O313,IF(RANK($P313,$O313:$Q313,0)=1,$P313,$Q313))</f>
        <v>4.5599999999999996</v>
      </c>
      <c r="S313" s="76">
        <f>IF(RANK($O313,$O313:$Q313,0)=2,$O313,IF(RANK($P313,$O313:$Q313,0)=2,$P313,$Q313))</f>
        <v>4.49</v>
      </c>
      <c r="T313" s="76">
        <f>IF(RANK($O313,$O313:$Q313,0)=3,$O313,IF(RANK($P313,$O313:$Q313,0)=3,$P313,$Q313))</f>
        <v>4.26</v>
      </c>
      <c r="U313" s="76">
        <f>((($R313)*10000)+$S313)*10000+$T313+$N313/1000</f>
        <v>456044904.27899987</v>
      </c>
    </row>
    <row r="314" spans="1:23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</row>
    <row r="315" spans="1:23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</row>
    <row r="316" spans="1:23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</row>
    <row r="317" spans="1:23" ht="18">
      <c r="B317" s="66" t="s">
        <v>10</v>
      </c>
      <c r="C317" s="66" t="s">
        <v>148</v>
      </c>
      <c r="E317" s="66"/>
      <c r="G317" s="68"/>
      <c r="N317" s="70" t="s">
        <v>15</v>
      </c>
      <c r="O317" s="71"/>
      <c r="P317" s="71"/>
      <c r="Q317" s="72"/>
      <c r="R317" s="72"/>
      <c r="S317" s="72"/>
      <c r="T317" s="72"/>
      <c r="U317" s="73"/>
      <c r="V317" s="73"/>
      <c r="W317" s="73"/>
    </row>
    <row r="318" spans="1:23" ht="15.75" customHeight="1">
      <c r="B318" s="66"/>
      <c r="D318" s="66"/>
      <c r="E318" s="74"/>
      <c r="N318" s="5"/>
      <c r="R318" s="76"/>
      <c r="S318" s="76"/>
      <c r="T318" s="76"/>
    </row>
    <row r="319" spans="1:23" ht="15.75" thickBot="1">
      <c r="A319" s="40" t="s">
        <v>50</v>
      </c>
      <c r="B319" s="10" t="s">
        <v>9</v>
      </c>
      <c r="C319" s="10" t="s">
        <v>62</v>
      </c>
      <c r="D319" s="10" t="s">
        <v>6</v>
      </c>
      <c r="E319" s="10" t="s">
        <v>7</v>
      </c>
      <c r="F319" s="10" t="s">
        <v>49</v>
      </c>
      <c r="G319" s="43" t="s">
        <v>12</v>
      </c>
      <c r="H319" s="79" t="s">
        <v>54</v>
      </c>
      <c r="I319" s="79" t="s">
        <v>51</v>
      </c>
      <c r="J319" s="79" t="s">
        <v>52</v>
      </c>
      <c r="K319" s="79" t="s">
        <v>53</v>
      </c>
      <c r="L319" s="79" t="s">
        <v>24</v>
      </c>
      <c r="M319" s="80" t="s">
        <v>23</v>
      </c>
      <c r="N319" s="81" t="s">
        <v>62</v>
      </c>
      <c r="O319" s="82" t="s">
        <v>16</v>
      </c>
      <c r="P319" s="82" t="s">
        <v>17</v>
      </c>
      <c r="Q319" s="82" t="s">
        <v>18</v>
      </c>
      <c r="R319" s="83" t="s">
        <v>19</v>
      </c>
      <c r="S319" s="83" t="s">
        <v>20</v>
      </c>
      <c r="T319" s="83" t="s">
        <v>21</v>
      </c>
      <c r="U319" s="80" t="s">
        <v>22</v>
      </c>
    </row>
    <row r="320" spans="1:23" ht="15">
      <c r="B320" s="77"/>
      <c r="C320" s="77"/>
      <c r="D320" s="77"/>
      <c r="E320" s="77"/>
      <c r="F320" s="77"/>
      <c r="G320" s="78"/>
      <c r="H320" s="69"/>
      <c r="I320" s="69"/>
      <c r="N320" s="5"/>
      <c r="R320" s="76"/>
      <c r="S320" s="76"/>
      <c r="T320" s="76"/>
      <c r="U320" s="76"/>
    </row>
    <row r="321" spans="1:23">
      <c r="A321" s="38" t="str">
        <f>IF(AND(N322=""),1,"")</f>
        <v/>
      </c>
      <c r="B321" s="84">
        <f>IF(B320="",1,B320+1)</f>
        <v>1</v>
      </c>
      <c r="C321" s="84">
        <f ca="1">IF(M321="","",VLOOKUP($B321,INDIRECT(L321),2,FALSE))</f>
        <v>21</v>
      </c>
      <c r="D321" s="67" t="str">
        <f ca="1">IF($C321="","",IF(ISERROR(VLOOKUP(C321,Athletes,2,FALSE)),"Unknown Athlete",PROPER(VLOOKUP(C321,Athletes,2,FALSE))))</f>
        <v>Isabel Jones</v>
      </c>
      <c r="E321" s="67" t="str">
        <f ca="1">IF($C321="","",IF(VLOOKUP(C321,Athletes,3,FALSE)="","",VLOOKUP(C321,Athletes,3,FALSE)))</f>
        <v>N&amp;P</v>
      </c>
      <c r="F321" s="67" t="str">
        <f ca="1">IF($C321="","",IF(ISERROR(VLOOKUP(C321,Athletes,7,FALSE)),"",VLOOKUP(C321,Athletes,7,FALSE)))</f>
        <v>U11G</v>
      </c>
      <c r="G321" s="85">
        <f ca="1">IF(M321="","",VLOOKUP($B321,INDIRECT(L321),6,FALSE))</f>
        <v>4.95</v>
      </c>
      <c r="H321" s="69" t="str">
        <f ca="1">"U" &amp; ROW(H321)+1-$B321 &amp; ":U" &amp; ROW(H321)-$B321+VLOOKUP(1,INDIRECT("A" &amp; ROW(H321)+1-$B321 &amp; ":B999"),2,0)</f>
        <v>U321:U325</v>
      </c>
      <c r="I321" s="69" t="str">
        <f ca="1">"R" &amp; ROW(I321)+1-$B321 &amp; ":R" &amp; ROW(I321)-$B321+VLOOKUP(1,INDIRECT("A" &amp; ROW(I321)+1-$B321 &amp; ":B999"),2,0)</f>
        <v>R321:R325</v>
      </c>
      <c r="J321" s="69" t="str">
        <f ca="1">"S" &amp; ROW(J321)+1-$B321 &amp; ":S" &amp; ROW(J321)-$B321+VLOOKUP(1,INDIRECT("A" &amp; ROW(J321)+1-$B321 &amp; ":B999"),2,0)</f>
        <v>S321:S325</v>
      </c>
      <c r="K321" s="69" t="str">
        <f ca="1">"T" &amp; ROW(K321)+1-$B321 &amp; ":T" &amp; ROW(K321)-$B321+VLOOKUP(1,INDIRECT("A" &amp; ROW(K321)+1-$B321 &amp; ":B999"),2,0)</f>
        <v>T321:T325</v>
      </c>
      <c r="L321" s="69" t="str">
        <f ca="1">"M" &amp; ROW(I321)+1-$B321 &amp; ":U" &amp; ROW(I321)-$B321+VLOOKUP(1,INDIRECT("A" &amp; ROW(I321)+1-$B321 &amp; ":B999"),2,0)</f>
        <v>M321:U325</v>
      </c>
      <c r="M321" s="5">
        <f ca="1">IF(N321="","",RANK($U321,INDIRECT(H321),0))</f>
        <v>4</v>
      </c>
      <c r="N321" s="7">
        <v>20</v>
      </c>
      <c r="O321" s="76">
        <v>4.05</v>
      </c>
      <c r="P321" s="76">
        <v>4.08</v>
      </c>
      <c r="Q321" s="76">
        <v>4.07</v>
      </c>
      <c r="R321" s="76">
        <f>IF(RANK($O321,$O321:$Q321,0)=1,$O321,IF(RANK($P321,$O321:$Q321,0)=1,$P321,$Q321))</f>
        <v>4.08</v>
      </c>
      <c r="S321" s="76">
        <f>IF(RANK($O321,$O321:$Q321,0)=2,$O321,IF(RANK($P321,$O321:$Q321,0)=2,$P321,$Q321))</f>
        <v>4.07</v>
      </c>
      <c r="T321" s="76">
        <f>IF(RANK($O321,$O321:$Q321,0)=3,$O321,IF(RANK($P321,$O321:$Q321,0)=3,$P321,$Q321))</f>
        <v>4.05</v>
      </c>
      <c r="U321" s="76">
        <f>((($R321)*10000)+$S321)*10000+$T321+$N321/1000</f>
        <v>408040704.06999999</v>
      </c>
    </row>
    <row r="322" spans="1:23">
      <c r="A322" s="38" t="str">
        <f>IF(AND(N323=""),1,"")</f>
        <v/>
      </c>
      <c r="B322" s="84">
        <f>IF(B321="",1,B321+1)</f>
        <v>2</v>
      </c>
      <c r="C322" s="84">
        <f ca="1">IF(M322="","",VLOOKUP($B322,INDIRECT(L322),2,FALSE))</f>
        <v>24</v>
      </c>
      <c r="D322" s="67" t="str">
        <f ca="1">IF($C322="","",IF(ISERROR(VLOOKUP(C322,Athletes,2,FALSE)),"Unknown Athlete",PROPER(VLOOKUP(C322,Athletes,2,FALSE))))</f>
        <v>Catherine Groves</v>
      </c>
      <c r="E322" s="67" t="str">
        <f ca="1">IF($C322="","",IF(VLOOKUP(C322,Athletes,3,FALSE)="","",VLOOKUP(C322,Athletes,3,FALSE)))</f>
        <v>CAC</v>
      </c>
      <c r="F322" s="67" t="str">
        <f ca="1">IF($C322="","",IF(ISERROR(VLOOKUP(C322,Athletes,7,FALSE)),"",VLOOKUP(C322,Athletes,7,FALSE)))</f>
        <v>U11G</v>
      </c>
      <c r="G322" s="85">
        <f ca="1">IF(M322="","",VLOOKUP($B322,INDIRECT(L322),6,FALSE))</f>
        <v>4.32</v>
      </c>
      <c r="H322" s="69" t="str">
        <f ca="1">"U" &amp; ROW(H322)+1-$B322 &amp; ":U" &amp; ROW(H322)-$B322+VLOOKUP(1,INDIRECT("A" &amp; ROW(H322)+1-$B322 &amp; ":B999"),2,0)</f>
        <v>U321:U325</v>
      </c>
      <c r="I322" s="69" t="str">
        <f ca="1">"R" &amp; ROW(I322)+1-$B322 &amp; ":R" &amp; ROW(I322)-$B322+VLOOKUP(1,INDIRECT("A" &amp; ROW(I322)+1-$B322 &amp; ":B999"),2,0)</f>
        <v>R321:R325</v>
      </c>
      <c r="J322" s="69" t="str">
        <f ca="1">"S" &amp; ROW(J322)+1-$B322 &amp; ":S" &amp; ROW(J322)-$B322+VLOOKUP(1,INDIRECT("A" &amp; ROW(J322)+1-$B322 &amp; ":B999"),2,0)</f>
        <v>S321:S325</v>
      </c>
      <c r="K322" s="69" t="str">
        <f ca="1">"T" &amp; ROW(K322)+1-$B322 &amp; ":T" &amp; ROW(K322)-$B322+VLOOKUP(1,INDIRECT("A" &amp; ROW(K322)+1-$B322 &amp; ":B999"),2,0)</f>
        <v>T321:T325</v>
      </c>
      <c r="L322" s="69" t="str">
        <f ca="1">"M" &amp; ROW(I322)+1-$B322 &amp; ":U" &amp; ROW(I322)-$B322+VLOOKUP(1,INDIRECT("A" &amp; ROW(I322)+1-$B322 &amp; ":B999"),2,0)</f>
        <v>M321:U325</v>
      </c>
      <c r="M322" s="5">
        <f ca="1">IF(N322="","",RANK($U322,INDIRECT(H322),0))</f>
        <v>1</v>
      </c>
      <c r="N322" s="7">
        <v>21</v>
      </c>
      <c r="O322" s="76">
        <v>4.5999999999999996</v>
      </c>
      <c r="P322" s="76">
        <v>4.95</v>
      </c>
      <c r="Q322" s="76">
        <v>4.78</v>
      </c>
      <c r="R322" s="76">
        <f>IF(RANK($O322,$O322:$Q322,0)=1,$O322,IF(RANK($P322,$O322:$Q322,0)=1,$P322,$Q322))</f>
        <v>4.95</v>
      </c>
      <c r="S322" s="76">
        <f>IF(RANK($O322,$O322:$Q322,0)=2,$O322,IF(RANK($P322,$O322:$Q322,0)=2,$P322,$Q322))</f>
        <v>4.78</v>
      </c>
      <c r="T322" s="76">
        <f>IF(RANK($O322,$O322:$Q322,0)=3,$O322,IF(RANK($P322,$O322:$Q322,0)=3,$P322,$Q322))</f>
        <v>4.5999999999999996</v>
      </c>
      <c r="U322" s="76">
        <f>((($R322)*10000)+$S322)*10000+$T322+$N322/1000</f>
        <v>495047804.62100005</v>
      </c>
    </row>
    <row r="323" spans="1:23">
      <c r="A323" s="38" t="str">
        <f>IF(AND(N324=""),1,"")</f>
        <v/>
      </c>
      <c r="B323" s="84">
        <f>IF(B322="",1,B322+1)</f>
        <v>3</v>
      </c>
      <c r="C323" s="84">
        <f ca="1">IF(M323="","",VLOOKUP($B323,INDIRECT(L323),2,FALSE))</f>
        <v>22</v>
      </c>
      <c r="D323" s="67" t="str">
        <f ca="1">IF($C323="","",IF(ISERROR(VLOOKUP(C323,Athletes,2,FALSE)),"Unknown Athlete",PROPER(VLOOKUP(C323,Athletes,2,FALSE))))</f>
        <v>Rebecca Benney</v>
      </c>
      <c r="E323" s="67" t="str">
        <f ca="1">IF($C323="","",IF(VLOOKUP(C323,Athletes,3,FALSE)="","",VLOOKUP(C323,Athletes,3,FALSE)))</f>
        <v>CAC</v>
      </c>
      <c r="F323" s="67" t="str">
        <f ca="1">IF($C323="","",IF(ISERROR(VLOOKUP(C323,Athletes,7,FALSE)),"",VLOOKUP(C323,Athletes,7,FALSE)))</f>
        <v>U11G</v>
      </c>
      <c r="G323" s="85">
        <f ca="1">IF(M323="","",VLOOKUP($B323,INDIRECT(L323),6,FALSE))</f>
        <v>4.2699999999999996</v>
      </c>
      <c r="H323" s="69" t="str">
        <f ca="1">"U" &amp; ROW(H323)+1-$B323 &amp; ":U" &amp; ROW(H323)-$B323+VLOOKUP(1,INDIRECT("A" &amp; ROW(H323)+1-$B323 &amp; ":B999"),2,0)</f>
        <v>U321:U325</v>
      </c>
      <c r="I323" s="69" t="str">
        <f ca="1">"R" &amp; ROW(I323)+1-$B323 &amp; ":R" &amp; ROW(I323)-$B323+VLOOKUP(1,INDIRECT("A" &amp; ROW(I323)+1-$B323 &amp; ":B999"),2,0)</f>
        <v>R321:R325</v>
      </c>
      <c r="J323" s="69" t="str">
        <f ca="1">"S" &amp; ROW(J323)+1-$B323 &amp; ":S" &amp; ROW(J323)-$B323+VLOOKUP(1,INDIRECT("A" &amp; ROW(J323)+1-$B323 &amp; ":B999"),2,0)</f>
        <v>S321:S325</v>
      </c>
      <c r="K323" s="69" t="str">
        <f ca="1">"T" &amp; ROW(K323)+1-$B323 &amp; ":T" &amp; ROW(K323)-$B323+VLOOKUP(1,INDIRECT("A" &amp; ROW(K323)+1-$B323 &amp; ":B999"),2,0)</f>
        <v>T321:T325</v>
      </c>
      <c r="L323" s="69" t="str">
        <f ca="1">"M" &amp; ROW(I323)+1-$B323 &amp; ":U" &amp; ROW(I323)-$B323+VLOOKUP(1,INDIRECT("A" &amp; ROW(I323)+1-$B323 &amp; ":B999"),2,0)</f>
        <v>M321:U325</v>
      </c>
      <c r="M323" s="5">
        <f ca="1">IF(N323="","",RANK($U323,INDIRECT(H323),0))</f>
        <v>3</v>
      </c>
      <c r="N323" s="7">
        <v>22</v>
      </c>
      <c r="O323" s="76">
        <v>3.95</v>
      </c>
      <c r="P323" s="76">
        <v>3.92</v>
      </c>
      <c r="Q323" s="76">
        <v>4.2699999999999996</v>
      </c>
      <c r="R323" s="76">
        <f>IF(RANK($O323,$O323:$Q323,0)=1,$O323,IF(RANK($P323,$O323:$Q323,0)=1,$P323,$Q323))</f>
        <v>4.2699999999999996</v>
      </c>
      <c r="S323" s="76">
        <f>IF(RANK($O323,$O323:$Q323,0)=2,$O323,IF(RANK($P323,$O323:$Q323,0)=2,$P323,$Q323))</f>
        <v>3.95</v>
      </c>
      <c r="T323" s="76">
        <f>IF(RANK($O323,$O323:$Q323,0)=3,$O323,IF(RANK($P323,$O323:$Q323,0)=3,$P323,$Q323))</f>
        <v>3.92</v>
      </c>
      <c r="U323" s="76">
        <f>((($R323)*10000)+$S323)*10000+$T323+$N323/1000</f>
        <v>427039503.94199991</v>
      </c>
    </row>
    <row r="324" spans="1:23">
      <c r="A324" s="38" t="str">
        <f>IF(AND(N325=""),1,"")</f>
        <v/>
      </c>
      <c r="B324" s="84">
        <f>IF(B323="",1,B323+1)</f>
        <v>4</v>
      </c>
      <c r="C324" s="84">
        <f ca="1">IF(M324="","",VLOOKUP($B324,INDIRECT(L324),2,FALSE))</f>
        <v>20</v>
      </c>
      <c r="D324" s="67" t="str">
        <f ca="1">IF($C324="","",IF(ISERROR(VLOOKUP(C324,Athletes,2,FALSE)),"Unknown Athlete",PROPER(VLOOKUP(C324,Athletes,2,FALSE))))</f>
        <v>Lucy Hughes</v>
      </c>
      <c r="E324" s="67" t="str">
        <f ca="1">IF($C324="","",IF(VLOOKUP(C324,Athletes,3,FALSE)="","",VLOOKUP(C324,Athletes,3,FALSE)))</f>
        <v>CAC</v>
      </c>
      <c r="F324" s="67" t="str">
        <f ca="1">IF($C324="","",IF(ISERROR(VLOOKUP(C324,Athletes,7,FALSE)),"",VLOOKUP(C324,Athletes,7,FALSE)))</f>
        <v>U11G</v>
      </c>
      <c r="G324" s="85">
        <f ca="1">IF(M324="","",VLOOKUP($B324,INDIRECT(L324),6,FALSE))</f>
        <v>4.08</v>
      </c>
      <c r="H324" s="69" t="str">
        <f ca="1">"U" &amp; ROW(H324)+1-$B324 &amp; ":U" &amp; ROW(H324)-$B324+VLOOKUP(1,INDIRECT("A" &amp; ROW(H324)+1-$B324 &amp; ":B999"),2,0)</f>
        <v>U321:U325</v>
      </c>
      <c r="I324" s="69" t="str">
        <f ca="1">"R" &amp; ROW(I324)+1-$B324 &amp; ":R" &amp; ROW(I324)-$B324+VLOOKUP(1,INDIRECT("A" &amp; ROW(I324)+1-$B324 &amp; ":B999"),2,0)</f>
        <v>R321:R325</v>
      </c>
      <c r="J324" s="69" t="str">
        <f ca="1">"S" &amp; ROW(J324)+1-$B324 &amp; ":S" &amp; ROW(J324)-$B324+VLOOKUP(1,INDIRECT("A" &amp; ROW(J324)+1-$B324 &amp; ":B999"),2,0)</f>
        <v>S321:S325</v>
      </c>
      <c r="K324" s="69" t="str">
        <f ca="1">"T" &amp; ROW(K324)+1-$B324 &amp; ":T" &amp; ROW(K324)-$B324+VLOOKUP(1,INDIRECT("A" &amp; ROW(K324)+1-$B324 &amp; ":B999"),2,0)</f>
        <v>T321:T325</v>
      </c>
      <c r="L324" s="69" t="str">
        <f ca="1">"M" &amp; ROW(I324)+1-$B324 &amp; ":U" &amp; ROW(I324)-$B324+VLOOKUP(1,INDIRECT("A" &amp; ROW(I324)+1-$B324 &amp; ":B999"),2,0)</f>
        <v>M321:U325</v>
      </c>
      <c r="M324" s="5">
        <f ca="1">IF(N324="","",RANK($U324,INDIRECT(H324),0))</f>
        <v>5</v>
      </c>
      <c r="N324" s="7">
        <v>23</v>
      </c>
      <c r="O324" s="76">
        <v>3.8</v>
      </c>
      <c r="P324" s="76">
        <v>3.9</v>
      </c>
      <c r="Q324" s="76">
        <v>0</v>
      </c>
      <c r="R324" s="76">
        <f>IF(RANK($O324,$O324:$Q324,0)=1,$O324,IF(RANK($P324,$O324:$Q324,0)=1,$P324,$Q324))</f>
        <v>3.9</v>
      </c>
      <c r="S324" s="76">
        <f>IF(RANK($O324,$O324:$Q324,0)=2,$O324,IF(RANK($P324,$O324:$Q324,0)=2,$P324,$Q324))</f>
        <v>3.8</v>
      </c>
      <c r="T324" s="76">
        <f>IF(RANK($O324,$O324:$Q324,0)=3,$O324,IF(RANK($P324,$O324:$Q324,0)=3,$P324,$Q324))</f>
        <v>0</v>
      </c>
      <c r="U324" s="76">
        <f>((($R324)*10000)+$S324)*10000+$T324+$N324/1000</f>
        <v>390038000.023</v>
      </c>
    </row>
    <row r="325" spans="1:23">
      <c r="A325" s="38">
        <f>IF(AND(N326=""),1,"")</f>
        <v>1</v>
      </c>
      <c r="B325" s="84">
        <f>IF(B324="",1,B324+1)</f>
        <v>5</v>
      </c>
      <c r="C325" s="84">
        <f ca="1">IF(M325="","",VLOOKUP($B325,INDIRECT(L325),2,FALSE))</f>
        <v>23</v>
      </c>
      <c r="D325" s="67" t="str">
        <f ca="1">IF($C325="","",IF(ISERROR(VLOOKUP(C325,Athletes,2,FALSE)),"Unknown Athlete",PROPER(VLOOKUP(C325,Athletes,2,FALSE))))</f>
        <v>Zoe Lawrence</v>
      </c>
      <c r="E325" s="67" t="str">
        <f ca="1">IF($C325="","",IF(VLOOKUP(C325,Athletes,3,FALSE)="","",VLOOKUP(C325,Athletes,3,FALSE)))</f>
        <v>CAC</v>
      </c>
      <c r="F325" s="67" t="str">
        <f ca="1">IF($C325="","",IF(ISERROR(VLOOKUP(C325,Athletes,7,FALSE)),"",VLOOKUP(C325,Athletes,7,FALSE)))</f>
        <v>U11G</v>
      </c>
      <c r="G325" s="85">
        <f ca="1">IF(M325="","",VLOOKUP($B325,INDIRECT(L325),6,FALSE))</f>
        <v>3.9</v>
      </c>
      <c r="H325" s="69" t="str">
        <f ca="1">"U" &amp; ROW(H325)+1-$B325 &amp; ":U" &amp; ROW(H325)-$B325+VLOOKUP(1,INDIRECT("A" &amp; ROW(H325)+1-$B325 &amp; ":B999"),2,0)</f>
        <v>U321:U325</v>
      </c>
      <c r="I325" s="69" t="str">
        <f ca="1">"R" &amp; ROW(I325)+1-$B325 &amp; ":R" &amp; ROW(I325)-$B325+VLOOKUP(1,INDIRECT("A" &amp; ROW(I325)+1-$B325 &amp; ":B999"),2,0)</f>
        <v>R321:R325</v>
      </c>
      <c r="J325" s="69" t="str">
        <f ca="1">"S" &amp; ROW(J325)+1-$B325 &amp; ":S" &amp; ROW(J325)-$B325+VLOOKUP(1,INDIRECT("A" &amp; ROW(J325)+1-$B325 &amp; ":B999"),2,0)</f>
        <v>S321:S325</v>
      </c>
      <c r="K325" s="69" t="str">
        <f ca="1">"T" &amp; ROW(K325)+1-$B325 &amp; ":T" &amp; ROW(K325)-$B325+VLOOKUP(1,INDIRECT("A" &amp; ROW(K325)+1-$B325 &amp; ":B999"),2,0)</f>
        <v>T321:T325</v>
      </c>
      <c r="L325" s="69" t="str">
        <f ca="1">"M" &amp; ROW(I325)+1-$B325 &amp; ":U" &amp; ROW(I325)-$B325+VLOOKUP(1,INDIRECT("A" &amp; ROW(I325)+1-$B325 &amp; ":B999"),2,0)</f>
        <v>M321:U325</v>
      </c>
      <c r="M325" s="5">
        <f ca="1">IF(N325="","",RANK($U325,INDIRECT(H325),0))</f>
        <v>2</v>
      </c>
      <c r="N325" s="7">
        <v>24</v>
      </c>
      <c r="O325" s="76">
        <v>3.98</v>
      </c>
      <c r="P325" s="76">
        <v>4.32</v>
      </c>
      <c r="Q325" s="76">
        <v>4.18</v>
      </c>
      <c r="R325" s="76">
        <f>IF(RANK($O325,$O325:$Q325,0)=1,$O325,IF(RANK($P325,$O325:$Q325,0)=1,$P325,$Q325))</f>
        <v>4.32</v>
      </c>
      <c r="S325" s="76">
        <f>IF(RANK($O325,$O325:$Q325,0)=2,$O325,IF(RANK($P325,$O325:$Q325,0)=2,$P325,$Q325))</f>
        <v>4.18</v>
      </c>
      <c r="T325" s="76">
        <f>IF(RANK($O325,$O325:$Q325,0)=3,$O325,IF(RANK($P325,$O325:$Q325,0)=3,$P325,$Q325))</f>
        <v>3.98</v>
      </c>
      <c r="U325" s="76">
        <f>((($R325)*10000)+$S325)*10000+$T325+$N325/1000</f>
        <v>432041804.00400001</v>
      </c>
    </row>
    <row r="326" spans="1:23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</row>
    <row r="327" spans="1:23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</row>
    <row r="328" spans="1:23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</row>
    <row r="329" spans="1:23" ht="18">
      <c r="B329" s="66" t="s">
        <v>10</v>
      </c>
      <c r="C329" s="66" t="s">
        <v>149</v>
      </c>
      <c r="E329" s="66"/>
      <c r="G329" s="68"/>
      <c r="N329" s="70" t="s">
        <v>15</v>
      </c>
      <c r="O329" s="71"/>
      <c r="P329" s="71"/>
      <c r="Q329" s="72"/>
      <c r="R329" s="72"/>
      <c r="S329" s="72"/>
      <c r="T329" s="72"/>
      <c r="U329" s="73"/>
      <c r="V329" s="73"/>
      <c r="W329" s="73"/>
    </row>
    <row r="330" spans="1:23" ht="15.75" customHeight="1">
      <c r="B330" s="66"/>
      <c r="D330" s="66"/>
      <c r="E330" s="74"/>
      <c r="N330" s="5"/>
      <c r="R330" s="76"/>
      <c r="S330" s="76"/>
      <c r="T330" s="76"/>
    </row>
    <row r="331" spans="1:23" ht="15.75" thickBot="1">
      <c r="A331" s="40" t="s">
        <v>50</v>
      </c>
      <c r="B331" s="10" t="s">
        <v>9</v>
      </c>
      <c r="C331" s="10" t="s">
        <v>62</v>
      </c>
      <c r="D331" s="10" t="s">
        <v>6</v>
      </c>
      <c r="E331" s="10" t="s">
        <v>7</v>
      </c>
      <c r="F331" s="10" t="s">
        <v>49</v>
      </c>
      <c r="G331" s="43" t="s">
        <v>12</v>
      </c>
      <c r="H331" s="79" t="s">
        <v>54</v>
      </c>
      <c r="I331" s="79" t="s">
        <v>51</v>
      </c>
      <c r="J331" s="79" t="s">
        <v>52</v>
      </c>
      <c r="K331" s="79" t="s">
        <v>53</v>
      </c>
      <c r="L331" s="79" t="s">
        <v>24</v>
      </c>
      <c r="M331" s="80" t="s">
        <v>23</v>
      </c>
      <c r="N331" s="81" t="s">
        <v>62</v>
      </c>
      <c r="O331" s="82" t="s">
        <v>16</v>
      </c>
      <c r="P331" s="82" t="s">
        <v>17</v>
      </c>
      <c r="Q331" s="82" t="s">
        <v>18</v>
      </c>
      <c r="R331" s="83" t="s">
        <v>19</v>
      </c>
      <c r="S331" s="83" t="s">
        <v>20</v>
      </c>
      <c r="T331" s="83" t="s">
        <v>21</v>
      </c>
      <c r="U331" s="80" t="s">
        <v>22</v>
      </c>
    </row>
    <row r="332" spans="1:23" ht="15">
      <c r="B332" s="77"/>
      <c r="C332" s="77"/>
      <c r="D332" s="77"/>
      <c r="E332" s="77"/>
      <c r="F332" s="77"/>
      <c r="G332" s="78"/>
      <c r="H332" s="69"/>
      <c r="I332" s="69"/>
      <c r="N332" s="5"/>
      <c r="R332" s="76"/>
      <c r="S332" s="76"/>
      <c r="T332" s="76"/>
      <c r="U332" s="76"/>
    </row>
    <row r="333" spans="1:23">
      <c r="A333" s="38" t="str">
        <f>IF(AND(N334=""),1,"")</f>
        <v/>
      </c>
      <c r="B333" s="84">
        <f>IF(B332="",1,B332+1)</f>
        <v>1</v>
      </c>
      <c r="C333" s="84">
        <f ca="1">IF(M333="","",VLOOKUP($B333,INDIRECT(L333),2,FALSE))</f>
        <v>26</v>
      </c>
      <c r="D333" s="67" t="str">
        <f ca="1">IF($C333="","",IF(ISERROR(VLOOKUP(C333,Athletes,2,FALSE)),"Unknown Athlete",PROPER(VLOOKUP(C333,Athletes,2,FALSE))))</f>
        <v xml:space="preserve">Sam Brereton </v>
      </c>
      <c r="E333" s="67" t="str">
        <f ca="1">IF($C333="","",IF(VLOOKUP(C333,Athletes,3,FALSE)="","",VLOOKUP(C333,Athletes,3,FALSE)))</f>
        <v>N&amp;P</v>
      </c>
      <c r="F333" s="67" t="str">
        <f ca="1">IF($C333="","",IF(ISERROR(VLOOKUP(C333,Athletes,7,FALSE)),"",VLOOKUP(C333,Athletes,7,FALSE)))</f>
        <v>U12B</v>
      </c>
      <c r="G333" s="85">
        <f ca="1">IF(M333="","",VLOOKUP($B333,INDIRECT(L333),6,FALSE))</f>
        <v>5.8</v>
      </c>
      <c r="H333" s="69" t="str">
        <f ca="1">"U" &amp; ROW(H333)+1-$B333 &amp; ":U" &amp; ROW(H333)-$B333+VLOOKUP(1,INDIRECT("A" &amp; ROW(H333)+1-$B333 &amp; ":B999"),2,0)</f>
        <v>U333:U334</v>
      </c>
      <c r="I333" s="69" t="str">
        <f ca="1">"R" &amp; ROW(I333)+1-$B333 &amp; ":R" &amp; ROW(I333)-$B333+VLOOKUP(1,INDIRECT("A" &amp; ROW(I333)+1-$B333 &amp; ":B999"),2,0)</f>
        <v>R333:R334</v>
      </c>
      <c r="J333" s="69" t="str">
        <f ca="1">"S" &amp; ROW(J333)+1-$B333 &amp; ":S" &amp; ROW(J333)-$B333+VLOOKUP(1,INDIRECT("A" &amp; ROW(J333)+1-$B333 &amp; ":B999"),2,0)</f>
        <v>S333:S334</v>
      </c>
      <c r="K333" s="69" t="str">
        <f ca="1">"T" &amp; ROW(K333)+1-$B333 &amp; ":T" &amp; ROW(K333)-$B333+VLOOKUP(1,INDIRECT("A" &amp; ROW(K333)+1-$B333 &amp; ":B999"),2,0)</f>
        <v>T333:T334</v>
      </c>
      <c r="L333" s="69" t="str">
        <f ca="1">"M" &amp; ROW(I333)+1-$B333 &amp; ":U" &amp; ROW(I333)-$B333+VLOOKUP(1,INDIRECT("A" &amp; ROW(I333)+1-$B333 &amp; ":B999"),2,0)</f>
        <v>M333:U334</v>
      </c>
      <c r="M333" s="5">
        <f ca="1">IF(N333="","",RANK($U333,INDIRECT(H333),0))</f>
        <v>2</v>
      </c>
      <c r="N333" s="7">
        <v>25</v>
      </c>
      <c r="O333" s="76">
        <v>4.66</v>
      </c>
      <c r="P333" s="76">
        <v>4.46</v>
      </c>
      <c r="Q333" s="76">
        <v>4.66</v>
      </c>
      <c r="R333" s="76">
        <f>IF(RANK($O333,$O333:$Q333,0)=1,$O333,IF(RANK($P333,$O333:$Q333,0)=1,$P333,$Q333))</f>
        <v>4.66</v>
      </c>
      <c r="S333" s="76">
        <f>IF(RANK($O333,$O333:$Q333,0)=2,$O333,IF(RANK($P333,$O333:$Q333,0)=2,$P333,$Q333))</f>
        <v>4.66</v>
      </c>
      <c r="T333" s="76">
        <f>IF(RANK($O333,$O333:$Q333,0)=3,$O333,IF(RANK($P333,$O333:$Q333,0)=3,$P333,$Q333))</f>
        <v>4.46</v>
      </c>
      <c r="U333" s="76">
        <f>((($R333)*10000)+$S333)*10000+$T333+$N333/1000</f>
        <v>466046604.48500001</v>
      </c>
    </row>
    <row r="334" spans="1:23">
      <c r="A334" s="38">
        <f>IF(AND(N335=""),1,"")</f>
        <v>1</v>
      </c>
      <c r="B334" s="84">
        <f>IF(B333="",1,B333+1)</f>
        <v>2</v>
      </c>
      <c r="C334" s="84">
        <f ca="1">IF(M334="","",VLOOKUP($B334,INDIRECT(L334),2,FALSE))</f>
        <v>25</v>
      </c>
      <c r="D334" s="67" t="str">
        <f ca="1">IF($C334="","",IF(ISERROR(VLOOKUP(C334,Athletes,2,FALSE)),"Unknown Athlete",PROPER(VLOOKUP(C334,Athletes,2,FALSE))))</f>
        <v>Leon Smith</v>
      </c>
      <c r="E334" s="67" t="str">
        <f ca="1">IF($C334="","",IF(VLOOKUP(C334,Athletes,3,FALSE)="","",VLOOKUP(C334,Athletes,3,FALSE)))</f>
        <v>CAC</v>
      </c>
      <c r="F334" s="67" t="str">
        <f ca="1">IF($C334="","",IF(ISERROR(VLOOKUP(C334,Athletes,7,FALSE)),"",VLOOKUP(C334,Athletes,7,FALSE)))</f>
        <v>U12B</v>
      </c>
      <c r="G334" s="85">
        <f ca="1">IF(M334="","",VLOOKUP($B334,INDIRECT(L334),6,FALSE))</f>
        <v>4.66</v>
      </c>
      <c r="H334" s="69" t="str">
        <f ca="1">"U" &amp; ROW(H334)+1-$B334 &amp; ":U" &amp; ROW(H334)-$B334+VLOOKUP(1,INDIRECT("A" &amp; ROW(H334)+1-$B334 &amp; ":B999"),2,0)</f>
        <v>U333:U334</v>
      </c>
      <c r="I334" s="69" t="str">
        <f ca="1">"R" &amp; ROW(I334)+1-$B334 &amp; ":R" &amp; ROW(I334)-$B334+VLOOKUP(1,INDIRECT("A" &amp; ROW(I334)+1-$B334 &amp; ":B999"),2,0)</f>
        <v>R333:R334</v>
      </c>
      <c r="J334" s="69" t="str">
        <f ca="1">"S" &amp; ROW(J334)+1-$B334 &amp; ":S" &amp; ROW(J334)-$B334+VLOOKUP(1,INDIRECT("A" &amp; ROW(J334)+1-$B334 &amp; ":B999"),2,0)</f>
        <v>S333:S334</v>
      </c>
      <c r="K334" s="69" t="str">
        <f ca="1">"T" &amp; ROW(K334)+1-$B334 &amp; ":T" &amp; ROW(K334)-$B334+VLOOKUP(1,INDIRECT("A" &amp; ROW(K334)+1-$B334 &amp; ":B999"),2,0)</f>
        <v>T333:T334</v>
      </c>
      <c r="L334" s="69" t="str">
        <f ca="1">"M" &amp; ROW(I334)+1-$B334 &amp; ":U" &amp; ROW(I334)-$B334+VLOOKUP(1,INDIRECT("A" &amp; ROW(I334)+1-$B334 &amp; ":B999"),2,0)</f>
        <v>M333:U334</v>
      </c>
      <c r="M334" s="5">
        <f ca="1">IF(N334="","",RANK($U334,INDIRECT(H334),0))</f>
        <v>1</v>
      </c>
      <c r="N334" s="7">
        <v>26</v>
      </c>
      <c r="O334" s="76">
        <v>5.8</v>
      </c>
      <c r="P334" s="76">
        <v>5.74</v>
      </c>
      <c r="Q334" s="76">
        <v>0</v>
      </c>
      <c r="R334" s="76">
        <f>IF(RANK($O334,$O334:$Q334,0)=1,$O334,IF(RANK($P334,$O334:$Q334,0)=1,$P334,$Q334))</f>
        <v>5.8</v>
      </c>
      <c r="S334" s="76">
        <f>IF(RANK($O334,$O334:$Q334,0)=2,$O334,IF(RANK($P334,$O334:$Q334,0)=2,$P334,$Q334))</f>
        <v>5.74</v>
      </c>
      <c r="T334" s="76">
        <f>IF(RANK($O334,$O334:$Q334,0)=3,$O334,IF(RANK($P334,$O334:$Q334,0)=3,$P334,$Q334))</f>
        <v>0</v>
      </c>
      <c r="U334" s="76">
        <f>((($R334)*10000)+$S334)*10000+$T334+$N334/1000</f>
        <v>580057400.02600002</v>
      </c>
    </row>
    <row r="335" spans="1:23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</row>
    <row r="336" spans="1:23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</row>
    <row r="337" spans="1:23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</row>
    <row r="338" spans="1:23" ht="18">
      <c r="B338" s="66" t="s">
        <v>10</v>
      </c>
      <c r="C338" s="66" t="s">
        <v>150</v>
      </c>
      <c r="E338" s="66"/>
      <c r="G338" s="68"/>
      <c r="N338" s="70" t="s">
        <v>15</v>
      </c>
      <c r="O338" s="71"/>
      <c r="P338" s="71"/>
      <c r="Q338" s="72"/>
      <c r="R338" s="72"/>
      <c r="S338" s="72"/>
      <c r="T338" s="72"/>
      <c r="U338" s="73"/>
      <c r="V338" s="73"/>
      <c r="W338" s="73"/>
    </row>
    <row r="339" spans="1:23" ht="15.75" customHeight="1">
      <c r="B339" s="66"/>
      <c r="D339" s="66"/>
      <c r="E339" s="74"/>
      <c r="N339" s="5"/>
      <c r="R339" s="76"/>
      <c r="S339" s="76"/>
      <c r="T339" s="76"/>
    </row>
    <row r="340" spans="1:23" ht="15.75" thickBot="1">
      <c r="A340" s="40" t="s">
        <v>50</v>
      </c>
      <c r="B340" s="10" t="s">
        <v>9</v>
      </c>
      <c r="C340" s="10" t="s">
        <v>62</v>
      </c>
      <c r="D340" s="10" t="s">
        <v>6</v>
      </c>
      <c r="E340" s="10" t="s">
        <v>7</v>
      </c>
      <c r="F340" s="10" t="s">
        <v>49</v>
      </c>
      <c r="G340" s="43" t="s">
        <v>12</v>
      </c>
      <c r="H340" s="79" t="s">
        <v>54</v>
      </c>
      <c r="I340" s="79" t="s">
        <v>51</v>
      </c>
      <c r="J340" s="79" t="s">
        <v>52</v>
      </c>
      <c r="K340" s="79" t="s">
        <v>53</v>
      </c>
      <c r="L340" s="79" t="s">
        <v>24</v>
      </c>
      <c r="M340" s="80" t="s">
        <v>23</v>
      </c>
      <c r="N340" s="81" t="s">
        <v>62</v>
      </c>
      <c r="O340" s="82" t="s">
        <v>16</v>
      </c>
      <c r="P340" s="82" t="s">
        <v>17</v>
      </c>
      <c r="Q340" s="82" t="s">
        <v>18</v>
      </c>
      <c r="R340" s="83" t="s">
        <v>19</v>
      </c>
      <c r="S340" s="83" t="s">
        <v>20</v>
      </c>
      <c r="T340" s="83" t="s">
        <v>21</v>
      </c>
      <c r="U340" s="80" t="s">
        <v>22</v>
      </c>
    </row>
    <row r="341" spans="1:23" ht="15">
      <c r="B341" s="77"/>
      <c r="C341" s="77"/>
      <c r="D341" s="77"/>
      <c r="E341" s="77"/>
      <c r="F341" s="77"/>
      <c r="G341" s="78"/>
      <c r="H341" s="69"/>
      <c r="I341" s="69"/>
      <c r="N341" s="5"/>
      <c r="R341" s="76"/>
      <c r="S341" s="76"/>
      <c r="T341" s="76"/>
      <c r="U341" s="76"/>
    </row>
    <row r="342" spans="1:23">
      <c r="A342" s="38" t="str">
        <f>IF(AND(N343=""),1,"")</f>
        <v/>
      </c>
      <c r="B342" s="84">
        <f>IF(B341="",1,B341+1)</f>
        <v>1</v>
      </c>
      <c r="C342" s="84">
        <f ca="1">IF(M342="","",VLOOKUP($B342,INDIRECT(L342),2,FALSE))</f>
        <v>28</v>
      </c>
      <c r="D342" s="67" t="str">
        <f ca="1">IF($C342="","",IF(ISERROR(VLOOKUP(C342,Athletes,2,FALSE)),"Unknown Athlete",PROPER(VLOOKUP(C342,Athletes,2,FALSE))))</f>
        <v>Jess White</v>
      </c>
      <c r="E342" s="67" t="str">
        <f ca="1">IF($C342="","",IF(VLOOKUP(C342,Athletes,3,FALSE)="","",VLOOKUP(C342,Athletes,3,FALSE)))</f>
        <v>CAC</v>
      </c>
      <c r="F342" s="67" t="str">
        <f ca="1">IF($C342="","",IF(ISERROR(VLOOKUP(C342,Athletes,7,FALSE)),"",VLOOKUP(C342,Athletes,7,FALSE)))</f>
        <v>U12G</v>
      </c>
      <c r="G342" s="85">
        <f ca="1">IF(M342="","",VLOOKUP($B342,INDIRECT(L342),6,FALSE))</f>
        <v>4.72</v>
      </c>
      <c r="H342" s="69" t="str">
        <f ca="1">"U" &amp; ROW(H342)+1-$B342 &amp; ":U" &amp; ROW(H342)-$B342+VLOOKUP(1,INDIRECT("A" &amp; ROW(H342)+1-$B342 &amp; ":B999"),2,0)</f>
        <v>U342:U344</v>
      </c>
      <c r="I342" s="69" t="str">
        <f ca="1">"R" &amp; ROW(I342)+1-$B342 &amp; ":R" &amp; ROW(I342)-$B342+VLOOKUP(1,INDIRECT("A" &amp; ROW(I342)+1-$B342 &amp; ":B999"),2,0)</f>
        <v>R342:R344</v>
      </c>
      <c r="J342" s="69" t="str">
        <f ca="1">"S" &amp; ROW(J342)+1-$B342 &amp; ":S" &amp; ROW(J342)-$B342+VLOOKUP(1,INDIRECT("A" &amp; ROW(J342)+1-$B342 &amp; ":B999"),2,0)</f>
        <v>S342:S344</v>
      </c>
      <c r="K342" s="69" t="str">
        <f ca="1">"T" &amp; ROW(K342)+1-$B342 &amp; ":T" &amp; ROW(K342)-$B342+VLOOKUP(1,INDIRECT("A" &amp; ROW(K342)+1-$B342 &amp; ":B999"),2,0)</f>
        <v>T342:T344</v>
      </c>
      <c r="L342" s="69" t="str">
        <f ca="1">"M" &amp; ROW(I342)+1-$B342 &amp; ":U" &amp; ROW(I342)-$B342+VLOOKUP(1,INDIRECT("A" &amp; ROW(I342)+1-$B342 &amp; ":B999"),2,0)</f>
        <v>M342:U344</v>
      </c>
      <c r="M342" s="5">
        <f ca="1">IF(N342="","",RANK($U342,INDIRECT(H342),0))</f>
        <v>3</v>
      </c>
      <c r="N342" s="7">
        <v>27</v>
      </c>
      <c r="O342" s="76">
        <v>3.88</v>
      </c>
      <c r="P342" s="76">
        <v>4.05</v>
      </c>
      <c r="Q342" s="76">
        <v>4.28</v>
      </c>
      <c r="R342" s="76">
        <f>IF(RANK($O342,$O342:$Q342,0)=1,$O342,IF(RANK($P342,$O342:$Q342,0)=1,$P342,$Q342))</f>
        <v>4.28</v>
      </c>
      <c r="S342" s="76">
        <f>IF(RANK($O342,$O342:$Q342,0)=2,$O342,IF(RANK($P342,$O342:$Q342,0)=2,$P342,$Q342))</f>
        <v>4.05</v>
      </c>
      <c r="T342" s="76">
        <f>IF(RANK($O342,$O342:$Q342,0)=3,$O342,IF(RANK($P342,$O342:$Q342,0)=3,$P342,$Q342))</f>
        <v>3.88</v>
      </c>
      <c r="U342" s="76">
        <f>((($R342)*10000)+$S342)*10000+$T342+$N342/1000</f>
        <v>428040503.90700001</v>
      </c>
    </row>
    <row r="343" spans="1:23">
      <c r="A343" s="38" t="str">
        <f>IF(AND(N344=""),1,"")</f>
        <v/>
      </c>
      <c r="B343" s="84">
        <f>IF(B342="",1,B342+1)</f>
        <v>2</v>
      </c>
      <c r="C343" s="84">
        <f ca="1">IF(M343="","",VLOOKUP($B343,INDIRECT(L343),2,FALSE))</f>
        <v>29</v>
      </c>
      <c r="D343" s="67" t="str">
        <f ca="1">IF($C343="","",IF(ISERROR(VLOOKUP(C343,Athletes,2,FALSE)),"Unknown Athlete",PROPER(VLOOKUP(C343,Athletes,2,FALSE))))</f>
        <v>Kerenza Riley</v>
      </c>
      <c r="E343" s="67" t="str">
        <f ca="1">IF($C343="","",IF(VLOOKUP(C343,Athletes,3,FALSE)="","",VLOOKUP(C343,Athletes,3,FALSE)))</f>
        <v>CAC</v>
      </c>
      <c r="F343" s="67" t="str">
        <f ca="1">IF($C343="","",IF(ISERROR(VLOOKUP(C343,Athletes,7,FALSE)),"",VLOOKUP(C343,Athletes,7,FALSE)))</f>
        <v>U12G</v>
      </c>
      <c r="G343" s="85">
        <f ca="1">IF(M343="","",VLOOKUP($B343,INDIRECT(L343),6,FALSE))</f>
        <v>4.38</v>
      </c>
      <c r="H343" s="69" t="str">
        <f ca="1">"U" &amp; ROW(H343)+1-$B343 &amp; ":U" &amp; ROW(H343)-$B343+VLOOKUP(1,INDIRECT("A" &amp; ROW(H343)+1-$B343 &amp; ":B999"),2,0)</f>
        <v>U342:U344</v>
      </c>
      <c r="I343" s="69" t="str">
        <f ca="1">"R" &amp; ROW(I343)+1-$B343 &amp; ":R" &amp; ROW(I343)-$B343+VLOOKUP(1,INDIRECT("A" &amp; ROW(I343)+1-$B343 &amp; ":B999"),2,0)</f>
        <v>R342:R344</v>
      </c>
      <c r="J343" s="69" t="str">
        <f ca="1">"S" &amp; ROW(J343)+1-$B343 &amp; ":S" &amp; ROW(J343)-$B343+VLOOKUP(1,INDIRECT("A" &amp; ROW(J343)+1-$B343 &amp; ":B999"),2,0)</f>
        <v>S342:S344</v>
      </c>
      <c r="K343" s="69" t="str">
        <f ca="1">"T" &amp; ROW(K343)+1-$B343 &amp; ":T" &amp; ROW(K343)-$B343+VLOOKUP(1,INDIRECT("A" &amp; ROW(K343)+1-$B343 &amp; ":B999"),2,0)</f>
        <v>T342:T344</v>
      </c>
      <c r="L343" s="69" t="str">
        <f ca="1">"M" &amp; ROW(I343)+1-$B343 &amp; ":U" &amp; ROW(I343)-$B343+VLOOKUP(1,INDIRECT("A" &amp; ROW(I343)+1-$B343 &amp; ":B999"),2,0)</f>
        <v>M342:U344</v>
      </c>
      <c r="M343" s="5">
        <f ca="1">IF(N343="","",RANK($U343,INDIRECT(H343),0))</f>
        <v>1</v>
      </c>
      <c r="N343" s="7">
        <v>28</v>
      </c>
      <c r="O343" s="76">
        <v>4.5999999999999996</v>
      </c>
      <c r="P343" s="76">
        <v>4.72</v>
      </c>
      <c r="Q343" s="76">
        <v>4.58</v>
      </c>
      <c r="R343" s="76">
        <f>IF(RANK($O343,$O343:$Q343,0)=1,$O343,IF(RANK($P343,$O343:$Q343,0)=1,$P343,$Q343))</f>
        <v>4.72</v>
      </c>
      <c r="S343" s="76">
        <f>IF(RANK($O343,$O343:$Q343,0)=2,$O343,IF(RANK($P343,$O343:$Q343,0)=2,$P343,$Q343))</f>
        <v>4.5999999999999996</v>
      </c>
      <c r="T343" s="76">
        <f>IF(RANK($O343,$O343:$Q343,0)=3,$O343,IF(RANK($P343,$O343:$Q343,0)=3,$P343,$Q343))</f>
        <v>4.58</v>
      </c>
      <c r="U343" s="76">
        <f>((($R343)*10000)+$S343)*10000+$T343+$N343/1000</f>
        <v>472046004.60799998</v>
      </c>
    </row>
    <row r="344" spans="1:23">
      <c r="A344" s="38">
        <f>IF(AND(N345=""),1,"")</f>
        <v>1</v>
      </c>
      <c r="B344" s="84">
        <f>IF(B343="",1,B343+1)</f>
        <v>3</v>
      </c>
      <c r="C344" s="84">
        <f ca="1">IF(M344="","",VLOOKUP($B344,INDIRECT(L344),2,FALSE))</f>
        <v>27</v>
      </c>
      <c r="D344" s="67" t="str">
        <f ca="1">IF($C344="","",IF(ISERROR(VLOOKUP(C344,Athletes,2,FALSE)),"Unknown Athlete",PROPER(VLOOKUP(C344,Athletes,2,FALSE))))</f>
        <v>Amara Thompson</v>
      </c>
      <c r="E344" s="67" t="str">
        <f ca="1">IF($C344="","",IF(VLOOKUP(C344,Athletes,3,FALSE)="","",VLOOKUP(C344,Athletes,3,FALSE)))</f>
        <v>N&amp;P</v>
      </c>
      <c r="F344" s="67" t="str">
        <f ca="1">IF($C344="","",IF(ISERROR(VLOOKUP(C344,Athletes,7,FALSE)),"",VLOOKUP(C344,Athletes,7,FALSE)))</f>
        <v>U12G</v>
      </c>
      <c r="G344" s="85">
        <f ca="1">IF(M344="","",VLOOKUP($B344,INDIRECT(L344),6,FALSE))</f>
        <v>4.28</v>
      </c>
      <c r="H344" s="69" t="str">
        <f ca="1">"U" &amp; ROW(H344)+1-$B344 &amp; ":U" &amp; ROW(H344)-$B344+VLOOKUP(1,INDIRECT("A" &amp; ROW(H344)+1-$B344 &amp; ":B999"),2,0)</f>
        <v>U342:U344</v>
      </c>
      <c r="I344" s="69" t="str">
        <f ca="1">"R" &amp; ROW(I344)+1-$B344 &amp; ":R" &amp; ROW(I344)-$B344+VLOOKUP(1,INDIRECT("A" &amp; ROW(I344)+1-$B344 &amp; ":B999"),2,0)</f>
        <v>R342:R344</v>
      </c>
      <c r="J344" s="69" t="str">
        <f ca="1">"S" &amp; ROW(J344)+1-$B344 &amp; ":S" &amp; ROW(J344)-$B344+VLOOKUP(1,INDIRECT("A" &amp; ROW(J344)+1-$B344 &amp; ":B999"),2,0)</f>
        <v>S342:S344</v>
      </c>
      <c r="K344" s="69" t="str">
        <f ca="1">"T" &amp; ROW(K344)+1-$B344 &amp; ":T" &amp; ROW(K344)-$B344+VLOOKUP(1,INDIRECT("A" &amp; ROW(K344)+1-$B344 &amp; ":B999"),2,0)</f>
        <v>T342:T344</v>
      </c>
      <c r="L344" s="69" t="str">
        <f ca="1">"M" &amp; ROW(I344)+1-$B344 &amp; ":U" &amp; ROW(I344)-$B344+VLOOKUP(1,INDIRECT("A" &amp; ROW(I344)+1-$B344 &amp; ":B999"),2,0)</f>
        <v>M342:U344</v>
      </c>
      <c r="M344" s="5">
        <f ca="1">IF(N344="","",RANK($U344,INDIRECT(H344),0))</f>
        <v>2</v>
      </c>
      <c r="N344" s="7">
        <v>29</v>
      </c>
      <c r="O344" s="76">
        <v>4.3</v>
      </c>
      <c r="P344" s="76">
        <v>3.9</v>
      </c>
      <c r="Q344" s="76">
        <v>4.38</v>
      </c>
      <c r="R344" s="76">
        <f>IF(RANK($O344,$O344:$Q344,0)=1,$O344,IF(RANK($P344,$O344:$Q344,0)=1,$P344,$Q344))</f>
        <v>4.38</v>
      </c>
      <c r="S344" s="76">
        <f>IF(RANK($O344,$O344:$Q344,0)=2,$O344,IF(RANK($P344,$O344:$Q344,0)=2,$P344,$Q344))</f>
        <v>4.3</v>
      </c>
      <c r="T344" s="76">
        <f>IF(RANK($O344,$O344:$Q344,0)=3,$O344,IF(RANK($P344,$O344:$Q344,0)=3,$P344,$Q344))</f>
        <v>3.9</v>
      </c>
      <c r="U344" s="76">
        <f>((($R344)*10000)+$S344)*10000+$T344+$N344/1000</f>
        <v>438043003.92899996</v>
      </c>
    </row>
    <row r="345" spans="1:23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</row>
    <row r="346" spans="1:23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</row>
    <row r="347" spans="1:23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</row>
    <row r="348" spans="1:23" ht="18">
      <c r="B348" s="66" t="s">
        <v>10</v>
      </c>
      <c r="C348" s="66" t="s">
        <v>168</v>
      </c>
      <c r="E348" s="66"/>
      <c r="G348" s="68"/>
      <c r="N348" s="70" t="s">
        <v>15</v>
      </c>
      <c r="O348" s="71"/>
      <c r="P348" s="71"/>
      <c r="Q348" s="72"/>
      <c r="R348" s="72"/>
      <c r="S348" s="72"/>
      <c r="T348" s="72"/>
      <c r="U348" s="73"/>
      <c r="V348" s="73"/>
      <c r="W348" s="73"/>
    </row>
    <row r="349" spans="1:23" ht="15.75" customHeight="1">
      <c r="B349" s="66"/>
      <c r="D349" s="66"/>
      <c r="E349" s="74"/>
      <c r="N349" s="5"/>
      <c r="R349" s="76"/>
      <c r="S349" s="76"/>
      <c r="T349" s="76"/>
    </row>
    <row r="350" spans="1:23" ht="15.75" thickBot="1">
      <c r="A350" s="40" t="s">
        <v>50</v>
      </c>
      <c r="B350" s="10" t="s">
        <v>9</v>
      </c>
      <c r="C350" s="10" t="s">
        <v>62</v>
      </c>
      <c r="D350" s="10" t="s">
        <v>6</v>
      </c>
      <c r="E350" s="10" t="s">
        <v>7</v>
      </c>
      <c r="F350" s="10" t="s">
        <v>49</v>
      </c>
      <c r="G350" s="43" t="s">
        <v>12</v>
      </c>
      <c r="H350" s="79" t="s">
        <v>54</v>
      </c>
      <c r="I350" s="79" t="s">
        <v>51</v>
      </c>
      <c r="J350" s="79" t="s">
        <v>52</v>
      </c>
      <c r="K350" s="79" t="s">
        <v>53</v>
      </c>
      <c r="L350" s="79" t="s">
        <v>24</v>
      </c>
      <c r="M350" s="80" t="s">
        <v>23</v>
      </c>
      <c r="N350" s="81" t="s">
        <v>62</v>
      </c>
      <c r="O350" s="82" t="s">
        <v>16</v>
      </c>
      <c r="P350" s="82" t="s">
        <v>17</v>
      </c>
      <c r="Q350" s="82" t="s">
        <v>18</v>
      </c>
      <c r="R350" s="83" t="s">
        <v>19</v>
      </c>
      <c r="S350" s="83" t="s">
        <v>20</v>
      </c>
      <c r="T350" s="83" t="s">
        <v>21</v>
      </c>
      <c r="U350" s="80" t="s">
        <v>22</v>
      </c>
    </row>
    <row r="351" spans="1:23" ht="15">
      <c r="B351" s="77"/>
      <c r="C351" s="77"/>
      <c r="D351" s="77"/>
      <c r="E351" s="77"/>
      <c r="F351" s="77"/>
      <c r="G351" s="78"/>
      <c r="H351" s="69"/>
      <c r="I351" s="69"/>
      <c r="N351" s="5"/>
      <c r="R351" s="76"/>
      <c r="S351" s="76"/>
      <c r="T351" s="76"/>
      <c r="U351" s="76"/>
    </row>
    <row r="352" spans="1:23">
      <c r="A352" s="38" t="str">
        <f>IF(AND(N353=""),1,"")</f>
        <v/>
      </c>
      <c r="B352" s="84">
        <f>IF(B351="",1,B351+1)</f>
        <v>1</v>
      </c>
      <c r="C352" s="84">
        <f ca="1">IF(M352="","",VLOOKUP($B352,INDIRECT(L352),2,FALSE))</f>
        <v>2</v>
      </c>
      <c r="D352" s="67" t="str">
        <f ca="1">IF($C352="","",IF(ISERROR(VLOOKUP(C352,Athletes,2,FALSE)),"Unknown Athlete",PROPER(VLOOKUP(C352,Athletes,2,FALSE))))</f>
        <v>Isaac Nicholson</v>
      </c>
      <c r="E352" s="67" t="str">
        <f ca="1">IF($C352="","",IF(VLOOKUP(C352,Athletes,3,FALSE)="","",VLOOKUP(C352,Athletes,3,FALSE)))</f>
        <v>Unatt</v>
      </c>
      <c r="F352" s="67" t="str">
        <f ca="1">IF($C352="","",IF(ISERROR(VLOOKUP(C352,Athletes,7,FALSE)),"",VLOOKUP(C352,Athletes,7,FALSE)))</f>
        <v>U8B</v>
      </c>
      <c r="G352" s="85">
        <f ca="1">IF(M352="","",VLOOKUP($B352,INDIRECT(L352),6,FALSE))</f>
        <v>9</v>
      </c>
      <c r="H352" s="69" t="str">
        <f ca="1">"U" &amp; ROW(H352)+1-$B352 &amp; ":U" &amp; ROW(H352)-$B352+VLOOKUP(1,INDIRECT("A" &amp; ROW(H352)+1-$B352 &amp; ":B999"),2,0)</f>
        <v>U352:U353</v>
      </c>
      <c r="I352" s="69" t="str">
        <f ca="1">"R" &amp; ROW(I352)+1-$B352 &amp; ":R" &amp; ROW(I352)-$B352+VLOOKUP(1,INDIRECT("A" &amp; ROW(I352)+1-$B352 &amp; ":B999"),2,0)</f>
        <v>R352:R353</v>
      </c>
      <c r="J352" s="69" t="str">
        <f ca="1">"S" &amp; ROW(J352)+1-$B352 &amp; ":S" &amp; ROW(J352)-$B352+VLOOKUP(1,INDIRECT("A" &amp; ROW(J352)+1-$B352 &amp; ":B999"),2,0)</f>
        <v>S352:S353</v>
      </c>
      <c r="K352" s="69" t="str">
        <f ca="1">"T" &amp; ROW(K352)+1-$B352 &amp; ":T" &amp; ROW(K352)-$B352+VLOOKUP(1,INDIRECT("A" &amp; ROW(K352)+1-$B352 &amp; ":B999"),2,0)</f>
        <v>T352:T353</v>
      </c>
      <c r="L352" s="69" t="str">
        <f ca="1">"M" &amp; ROW(I352)+1-$B352 &amp; ":U" &amp; ROW(I352)-$B352+VLOOKUP(1,INDIRECT("A" &amp; ROW(I352)+1-$B352 &amp; ":B999"),2,0)</f>
        <v>M352:U353</v>
      </c>
      <c r="M352" s="5">
        <f ca="1">IF(N352="","",RANK($U352,INDIRECT(H352),0))</f>
        <v>2</v>
      </c>
      <c r="N352" s="7">
        <v>1</v>
      </c>
      <c r="O352" s="76">
        <v>6</v>
      </c>
      <c r="P352" s="76">
        <v>0</v>
      </c>
      <c r="Q352" s="76">
        <v>0</v>
      </c>
      <c r="R352" s="76">
        <f>IF(RANK($O352,$O352:$Q352,0)=1,$O352,IF(RANK($P352,$O352:$Q352,0)=1,$P352,$Q352))</f>
        <v>6</v>
      </c>
      <c r="S352" s="76">
        <f>IF(RANK($O352,$O352:$Q352,0)=2,$O352,IF(RANK($P352,$O352:$Q352,0)=2,$P352,$Q352))</f>
        <v>0</v>
      </c>
      <c r="T352" s="76">
        <f>IF(RANK($O352,$O352:$Q352,0)=3,$O352,IF(RANK($P352,$O352:$Q352,0)=3,$P352,$Q352))</f>
        <v>0</v>
      </c>
      <c r="U352" s="76">
        <f>((($R352)*10000)+$S352)*10000+$T352+$N352/1000</f>
        <v>600000000.00100005</v>
      </c>
    </row>
    <row r="353" spans="1:23">
      <c r="A353" s="38">
        <f>IF(AND(N354=""),1,"")</f>
        <v>1</v>
      </c>
      <c r="B353" s="84">
        <f>IF(B352="",1,B352+1)</f>
        <v>2</v>
      </c>
      <c r="C353" s="84">
        <f ca="1">IF(M353="","",VLOOKUP($B353,INDIRECT(L353),2,FALSE))</f>
        <v>1</v>
      </c>
      <c r="D353" s="67" t="str">
        <f ca="1">IF($C353="","",IF(ISERROR(VLOOKUP(C353,Athletes,2,FALSE)),"Unknown Athlete",PROPER(VLOOKUP(C353,Athletes,2,FALSE))))</f>
        <v>James Roger</v>
      </c>
      <c r="E353" s="67" t="str">
        <f ca="1">IF($C353="","",IF(VLOOKUP(C353,Athletes,3,FALSE)="","",VLOOKUP(C353,Athletes,3,FALSE)))</f>
        <v>Unatt</v>
      </c>
      <c r="F353" s="67" t="str">
        <f ca="1">IF($C353="","",IF(ISERROR(VLOOKUP(C353,Athletes,7,FALSE)),"",VLOOKUP(C353,Athletes,7,FALSE)))</f>
        <v>U8B</v>
      </c>
      <c r="G353" s="85">
        <f ca="1">IF(M353="","",VLOOKUP($B353,INDIRECT(L353),6,FALSE))</f>
        <v>6</v>
      </c>
      <c r="H353" s="69" t="str">
        <f ca="1">"U" &amp; ROW(H353)+1-$B353 &amp; ":U" &amp; ROW(H353)-$B353+VLOOKUP(1,INDIRECT("A" &amp; ROW(H353)+1-$B353 &amp; ":B999"),2,0)</f>
        <v>U352:U353</v>
      </c>
      <c r="I353" s="69" t="str">
        <f ca="1">"R" &amp; ROW(I353)+1-$B353 &amp; ":R" &amp; ROW(I353)-$B353+VLOOKUP(1,INDIRECT("A" &amp; ROW(I353)+1-$B353 &amp; ":B999"),2,0)</f>
        <v>R352:R353</v>
      </c>
      <c r="J353" s="69" t="str">
        <f ca="1">"S" &amp; ROW(J353)+1-$B353 &amp; ":S" &amp; ROW(J353)-$B353+VLOOKUP(1,INDIRECT("A" &amp; ROW(J353)+1-$B353 &amp; ":B999"),2,0)</f>
        <v>S352:S353</v>
      </c>
      <c r="K353" s="69" t="str">
        <f ca="1">"T" &amp; ROW(K353)+1-$B353 &amp; ":T" &amp; ROW(K353)-$B353+VLOOKUP(1,INDIRECT("A" &amp; ROW(K353)+1-$B353 &amp; ":B999"),2,0)</f>
        <v>T352:T353</v>
      </c>
      <c r="L353" s="69" t="str">
        <f ca="1">"M" &amp; ROW(I353)+1-$B353 &amp; ":U" &amp; ROW(I353)-$B353+VLOOKUP(1,INDIRECT("A" &amp; ROW(I353)+1-$B353 &amp; ":B999"),2,0)</f>
        <v>M352:U353</v>
      </c>
      <c r="M353" s="5">
        <f ca="1">IF(N353="","",RANK($U353,INDIRECT(H353),0))</f>
        <v>1</v>
      </c>
      <c r="N353" s="7">
        <v>2</v>
      </c>
      <c r="O353" s="76">
        <v>9</v>
      </c>
      <c r="P353" s="76">
        <v>0</v>
      </c>
      <c r="Q353" s="76">
        <v>0</v>
      </c>
      <c r="R353" s="76">
        <f>IF(RANK($O353,$O353:$Q353,0)=1,$O353,IF(RANK($P353,$O353:$Q353,0)=1,$P353,$Q353))</f>
        <v>9</v>
      </c>
      <c r="S353" s="76">
        <f>IF(RANK($O353,$O353:$Q353,0)=2,$O353,IF(RANK($P353,$O353:$Q353,0)=2,$P353,$Q353))</f>
        <v>0</v>
      </c>
      <c r="T353" s="76">
        <f>IF(RANK($O353,$O353:$Q353,0)=3,$O353,IF(RANK($P353,$O353:$Q353,0)=3,$P353,$Q353))</f>
        <v>0</v>
      </c>
      <c r="U353" s="76">
        <f>((($R353)*10000)+$S353)*10000+$T353+$N353/1000</f>
        <v>900000000.00199997</v>
      </c>
    </row>
    <row r="354" spans="1:23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</row>
    <row r="355" spans="1:23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</row>
    <row r="356" spans="1:23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</row>
    <row r="357" spans="1:23" ht="18">
      <c r="B357" s="66" t="s">
        <v>10</v>
      </c>
      <c r="C357" s="66" t="s">
        <v>169</v>
      </c>
      <c r="E357" s="66"/>
      <c r="G357" s="68"/>
      <c r="N357" s="70" t="s">
        <v>15</v>
      </c>
      <c r="O357" s="71"/>
      <c r="P357" s="71"/>
      <c r="Q357" s="72"/>
      <c r="R357" s="72"/>
      <c r="S357" s="72"/>
      <c r="T357" s="72"/>
      <c r="U357" s="73"/>
      <c r="V357" s="73"/>
      <c r="W357" s="73"/>
    </row>
    <row r="358" spans="1:23" ht="15.75" customHeight="1">
      <c r="B358" s="66"/>
      <c r="D358" s="66"/>
      <c r="E358" s="74"/>
      <c r="N358" s="5"/>
      <c r="R358" s="76"/>
      <c r="S358" s="76"/>
      <c r="T358" s="76"/>
    </row>
    <row r="359" spans="1:23" ht="15.75" thickBot="1">
      <c r="A359" s="40" t="s">
        <v>50</v>
      </c>
      <c r="B359" s="10" t="s">
        <v>9</v>
      </c>
      <c r="C359" s="10" t="s">
        <v>62</v>
      </c>
      <c r="D359" s="10" t="s">
        <v>6</v>
      </c>
      <c r="E359" s="10" t="s">
        <v>7</v>
      </c>
      <c r="F359" s="10" t="s">
        <v>49</v>
      </c>
      <c r="G359" s="43" t="s">
        <v>167</v>
      </c>
      <c r="H359" s="79" t="s">
        <v>54</v>
      </c>
      <c r="I359" s="79" t="s">
        <v>51</v>
      </c>
      <c r="J359" s="79" t="s">
        <v>52</v>
      </c>
      <c r="K359" s="79" t="s">
        <v>53</v>
      </c>
      <c r="L359" s="79" t="s">
        <v>24</v>
      </c>
      <c r="M359" s="80" t="s">
        <v>23</v>
      </c>
      <c r="N359" s="81" t="s">
        <v>62</v>
      </c>
      <c r="O359" s="82" t="s">
        <v>16</v>
      </c>
      <c r="P359" s="82" t="s">
        <v>17</v>
      </c>
      <c r="Q359" s="82" t="s">
        <v>18</v>
      </c>
      <c r="R359" s="83" t="s">
        <v>19</v>
      </c>
      <c r="S359" s="83" t="s">
        <v>20</v>
      </c>
      <c r="T359" s="83" t="s">
        <v>21</v>
      </c>
      <c r="U359" s="80" t="s">
        <v>22</v>
      </c>
    </row>
    <row r="360" spans="1:23" ht="15">
      <c r="B360" s="77"/>
      <c r="C360" s="77"/>
      <c r="D360" s="77"/>
      <c r="E360" s="77"/>
      <c r="F360" s="77"/>
      <c r="G360" s="78"/>
      <c r="H360" s="69"/>
      <c r="I360" s="69"/>
      <c r="N360" s="5"/>
      <c r="R360" s="76"/>
      <c r="S360" s="76"/>
      <c r="T360" s="76"/>
      <c r="U360" s="76"/>
    </row>
    <row r="361" spans="1:23">
      <c r="A361" s="38">
        <f>IF(AND(N362=""),1,"")</f>
        <v>1</v>
      </c>
      <c r="B361" s="84">
        <f>IF(B360="",1,B360+1)</f>
        <v>1</v>
      </c>
      <c r="C361" s="84">
        <f ca="1">IF(M361="","",VLOOKUP($B361,INDIRECT(L361),2,FALSE))</f>
        <v>3</v>
      </c>
      <c r="D361" s="67" t="str">
        <f ca="1">IF($C361="","",IF(ISERROR(VLOOKUP(C361,Athletes,2,FALSE)),"Unknown Athlete",PROPER(VLOOKUP(C361,Athletes,2,FALSE))))</f>
        <v>Jemma Kearney</v>
      </c>
      <c r="E361" s="67" t="str">
        <f ca="1">IF($C361="","",IF(VLOOKUP(C361,Athletes,3,FALSE)="","",VLOOKUP(C361,Athletes,3,FALSE)))</f>
        <v>Unatt</v>
      </c>
      <c r="F361" s="67" t="str">
        <f ca="1">IF($C361="","",IF(ISERROR(VLOOKUP(C361,Athletes,7,FALSE)),"",VLOOKUP(C361,Athletes,7,FALSE)))</f>
        <v>U9G</v>
      </c>
      <c r="G361" s="85">
        <f ca="1">IF(M361="","",VLOOKUP($B361,INDIRECT(L361),6,FALSE))</f>
        <v>5</v>
      </c>
      <c r="H361" s="69" t="str">
        <f ca="1">"U" &amp; ROW(H361)+1-$B361 &amp; ":U" &amp; ROW(H361)-$B361+VLOOKUP(1,INDIRECT("A" &amp; ROW(H361)+1-$B361 &amp; ":B999"),2,0)</f>
        <v>U361:U361</v>
      </c>
      <c r="I361" s="69" t="str">
        <f ca="1">"R" &amp; ROW(I361)+1-$B361 &amp; ":R" &amp; ROW(I361)-$B361+VLOOKUP(1,INDIRECT("A" &amp; ROW(I361)+1-$B361 &amp; ":B999"),2,0)</f>
        <v>R361:R361</v>
      </c>
      <c r="J361" s="69" t="str">
        <f ca="1">"S" &amp; ROW(J361)+1-$B361 &amp; ":S" &amp; ROW(J361)-$B361+VLOOKUP(1,INDIRECT("A" &amp; ROW(J361)+1-$B361 &amp; ":B999"),2,0)</f>
        <v>S361:S361</v>
      </c>
      <c r="K361" s="69" t="str">
        <f ca="1">"T" &amp; ROW(K361)+1-$B361 &amp; ":T" &amp; ROW(K361)-$B361+VLOOKUP(1,INDIRECT("A" &amp; ROW(K361)+1-$B361 &amp; ":B999"),2,0)</f>
        <v>T361:T361</v>
      </c>
      <c r="L361" s="69" t="str">
        <f ca="1">"M" &amp; ROW(I361)+1-$B361 &amp; ":U" &amp; ROW(I361)-$B361+VLOOKUP(1,INDIRECT("A" &amp; ROW(I361)+1-$B361 &amp; ":B999"),2,0)</f>
        <v>M361:U361</v>
      </c>
      <c r="M361" s="5">
        <f ca="1">IF(N361="","",RANK($U361,INDIRECT(H361),0))</f>
        <v>1</v>
      </c>
      <c r="N361" s="7">
        <v>3</v>
      </c>
      <c r="O361" s="76">
        <v>5</v>
      </c>
      <c r="P361" s="76">
        <v>0</v>
      </c>
      <c r="Q361" s="76">
        <v>0</v>
      </c>
      <c r="R361" s="76">
        <f>IF(RANK($O361,$O361:$Q361,0)=1,$O361,IF(RANK($P361,$O361:$Q361,0)=1,$P361,$Q361))</f>
        <v>5</v>
      </c>
      <c r="S361" s="76">
        <f>IF(RANK($O361,$O361:$Q361,0)=2,$O361,IF(RANK($P361,$O361:$Q361,0)=2,$P361,$Q361))</f>
        <v>0</v>
      </c>
      <c r="T361" s="76">
        <f>IF(RANK($O361,$O361:$Q361,0)=3,$O361,IF(RANK($P361,$O361:$Q361,0)=3,$P361,$Q361))</f>
        <v>0</v>
      </c>
      <c r="U361" s="76">
        <f>((($R361)*10000)+$S361)*10000+$T361+$N361/1000</f>
        <v>500000000.00300002</v>
      </c>
    </row>
    <row r="362" spans="1:23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</row>
    <row r="363" spans="1:23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</row>
    <row r="364" spans="1:23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</row>
    <row r="365" spans="1:23" ht="18">
      <c r="B365" s="66" t="s">
        <v>10</v>
      </c>
      <c r="C365" s="66" t="s">
        <v>170</v>
      </c>
      <c r="E365" s="66"/>
      <c r="G365" s="68"/>
      <c r="N365" s="70" t="s">
        <v>15</v>
      </c>
      <c r="O365" s="71"/>
      <c r="P365" s="71"/>
      <c r="Q365" s="72"/>
      <c r="R365" s="72"/>
      <c r="S365" s="72"/>
      <c r="T365" s="72"/>
      <c r="U365" s="73"/>
      <c r="V365" s="73"/>
      <c r="W365" s="73"/>
    </row>
    <row r="366" spans="1:23" ht="15.75" customHeight="1">
      <c r="B366" s="66"/>
      <c r="D366" s="66"/>
      <c r="E366" s="74"/>
      <c r="N366" s="5"/>
      <c r="R366" s="76"/>
      <c r="S366" s="76"/>
      <c r="T366" s="76"/>
    </row>
    <row r="367" spans="1:23" ht="15.75" thickBot="1">
      <c r="A367" s="40" t="s">
        <v>50</v>
      </c>
      <c r="B367" s="10" t="s">
        <v>9</v>
      </c>
      <c r="C367" s="10" t="s">
        <v>62</v>
      </c>
      <c r="D367" s="10" t="s">
        <v>6</v>
      </c>
      <c r="E367" s="10" t="s">
        <v>7</v>
      </c>
      <c r="F367" s="10" t="s">
        <v>49</v>
      </c>
      <c r="G367" s="43" t="s">
        <v>167</v>
      </c>
      <c r="H367" s="79" t="s">
        <v>54</v>
      </c>
      <c r="I367" s="79" t="s">
        <v>51</v>
      </c>
      <c r="J367" s="79" t="s">
        <v>52</v>
      </c>
      <c r="K367" s="79" t="s">
        <v>53</v>
      </c>
      <c r="L367" s="79" t="s">
        <v>24</v>
      </c>
      <c r="M367" s="80" t="s">
        <v>23</v>
      </c>
      <c r="N367" s="81" t="s">
        <v>62</v>
      </c>
      <c r="O367" s="82" t="s">
        <v>16</v>
      </c>
      <c r="P367" s="82" t="s">
        <v>17</v>
      </c>
      <c r="Q367" s="82" t="s">
        <v>18</v>
      </c>
      <c r="R367" s="83" t="s">
        <v>19</v>
      </c>
      <c r="S367" s="83" t="s">
        <v>20</v>
      </c>
      <c r="T367" s="83" t="s">
        <v>21</v>
      </c>
      <c r="U367" s="80" t="s">
        <v>22</v>
      </c>
    </row>
    <row r="368" spans="1:23" ht="15">
      <c r="B368" s="77"/>
      <c r="C368" s="77"/>
      <c r="D368" s="77"/>
      <c r="E368" s="77"/>
      <c r="F368" s="77"/>
      <c r="G368" s="78"/>
      <c r="H368" s="69"/>
      <c r="I368" s="69"/>
      <c r="N368" s="5"/>
      <c r="R368" s="76"/>
      <c r="S368" s="76"/>
      <c r="T368" s="76"/>
      <c r="U368" s="76"/>
    </row>
    <row r="369" spans="1:23">
      <c r="A369" s="38" t="str">
        <f t="shared" ref="A369:A376" si="82">IF(AND(N370=""),1,"")</f>
        <v/>
      </c>
      <c r="B369" s="84">
        <f t="shared" ref="B369:B376" si="83">IF(B368="",1,B368+1)</f>
        <v>1</v>
      </c>
      <c r="C369" s="84">
        <f t="shared" ref="C369:C376" ca="1" si="84">IF(M369="","",VLOOKUP($B369,INDIRECT(L369),2,FALSE))</f>
        <v>7</v>
      </c>
      <c r="D369" s="67" t="str">
        <f t="shared" ref="D369:D376" ca="1" si="85">IF($C369="","",IF(ISERROR(VLOOKUP(C369,Athletes,2,FALSE)),"Unknown Athlete",PROPER(VLOOKUP(C369,Athletes,2,FALSE))))</f>
        <v>Jarvis Lee</v>
      </c>
      <c r="E369" s="67" t="str">
        <f t="shared" ref="E369:E376" ca="1" si="86">IF($C369="","",IF(VLOOKUP(C369,Athletes,3,FALSE)="","",VLOOKUP(C369,Athletes,3,FALSE)))</f>
        <v>Archbishop B</v>
      </c>
      <c r="F369" s="67" t="str">
        <f t="shared" ref="F369:F376" ca="1" si="87">IF($C369="","",IF(ISERROR(VLOOKUP(C369,Athletes,7,FALSE)),"",VLOOKUP(C369,Athletes,7,FALSE)))</f>
        <v>U10B</v>
      </c>
      <c r="G369" s="85">
        <f t="shared" ref="G369:G376" ca="1" si="88">IF(M369="","",VLOOKUP($B369,INDIRECT(L369),6,FALSE))</f>
        <v>12</v>
      </c>
      <c r="H369" s="69" t="str">
        <f t="shared" ref="H369:H376" ca="1" si="89">"U" &amp; ROW(H369)+1-$B369 &amp; ":U" &amp; ROW(H369)-$B369+VLOOKUP(1,INDIRECT("A" &amp; ROW(H369)+1-$B369 &amp; ":B999"),2,0)</f>
        <v>U369:U376</v>
      </c>
      <c r="I369" s="69" t="str">
        <f t="shared" ref="I369:I376" ca="1" si="90">"R" &amp; ROW(I369)+1-$B369 &amp; ":R" &amp; ROW(I369)-$B369+VLOOKUP(1,INDIRECT("A" &amp; ROW(I369)+1-$B369 &amp; ":B999"),2,0)</f>
        <v>R369:R376</v>
      </c>
      <c r="J369" s="69" t="str">
        <f t="shared" ref="J369:J376" ca="1" si="91">"S" &amp; ROW(J369)+1-$B369 &amp; ":S" &amp; ROW(J369)-$B369+VLOOKUP(1,INDIRECT("A" &amp; ROW(J369)+1-$B369 &amp; ":B999"),2,0)</f>
        <v>S369:S376</v>
      </c>
      <c r="K369" s="69" t="str">
        <f t="shared" ref="K369:K376" ca="1" si="92">"T" &amp; ROW(K369)+1-$B369 &amp; ":T" &amp; ROW(K369)-$B369+VLOOKUP(1,INDIRECT("A" &amp; ROW(K369)+1-$B369 &amp; ":B999"),2,0)</f>
        <v>T369:T376</v>
      </c>
      <c r="L369" s="69" t="str">
        <f t="shared" ref="L369:L376" ca="1" si="93">"M" &amp; ROW(I369)+1-$B369 &amp; ":U" &amp; ROW(I369)-$B369+VLOOKUP(1,INDIRECT("A" &amp; ROW(I369)+1-$B369 &amp; ":B999"),2,0)</f>
        <v>M369:U376</v>
      </c>
      <c r="M369" s="5">
        <f t="shared" ref="M369:M376" ca="1" si="94">IF(N369="","",RANK($U369,INDIRECT(H369),0))</f>
        <v>6</v>
      </c>
      <c r="N369" s="7">
        <v>4</v>
      </c>
      <c r="O369" s="76">
        <v>6</v>
      </c>
      <c r="P369" s="76">
        <v>0</v>
      </c>
      <c r="Q369" s="76">
        <v>0</v>
      </c>
      <c r="R369" s="76">
        <f t="shared" ref="R369:R376" si="95">IF(RANK($O369,$O369:$Q369,0)=1,$O369,IF(RANK($P369,$O369:$Q369,0)=1,$P369,$Q369))</f>
        <v>6</v>
      </c>
      <c r="S369" s="76">
        <f t="shared" ref="S369:S376" si="96">IF(RANK($O369,$O369:$Q369,0)=2,$O369,IF(RANK($P369,$O369:$Q369,0)=2,$P369,$Q369))</f>
        <v>0</v>
      </c>
      <c r="T369" s="76">
        <f t="shared" ref="T369:T376" si="97">IF(RANK($O369,$O369:$Q369,0)=3,$O369,IF(RANK($P369,$O369:$Q369,0)=3,$P369,$Q369))</f>
        <v>0</v>
      </c>
      <c r="U369" s="76">
        <f t="shared" ref="U369:U376" si="98">((($R369)*10000)+$S369)*10000+$T369+$N369/1000</f>
        <v>600000000.00399995</v>
      </c>
    </row>
    <row r="370" spans="1:23">
      <c r="A370" s="38" t="str">
        <f t="shared" si="82"/>
        <v/>
      </c>
      <c r="B370" s="84">
        <f t="shared" si="83"/>
        <v>2</v>
      </c>
      <c r="C370" s="84">
        <f t="shared" ca="1" si="84"/>
        <v>11</v>
      </c>
      <c r="D370" s="67" t="str">
        <f t="shared" ca="1" si="85"/>
        <v>Isaac Ketterer</v>
      </c>
      <c r="E370" s="67" t="str">
        <f t="shared" ca="1" si="86"/>
        <v>N&amp;P</v>
      </c>
      <c r="F370" s="67" t="str">
        <f t="shared" ca="1" si="87"/>
        <v>U10B</v>
      </c>
      <c r="G370" s="85">
        <f t="shared" ca="1" si="88"/>
        <v>10</v>
      </c>
      <c r="H370" s="69" t="str">
        <f t="shared" ca="1" si="89"/>
        <v>U369:U376</v>
      </c>
      <c r="I370" s="69" t="str">
        <f t="shared" ca="1" si="90"/>
        <v>R369:R376</v>
      </c>
      <c r="J370" s="69" t="str">
        <f t="shared" ca="1" si="91"/>
        <v>S369:S376</v>
      </c>
      <c r="K370" s="69" t="str">
        <f t="shared" ca="1" si="92"/>
        <v>T369:T376</v>
      </c>
      <c r="L370" s="69" t="str">
        <f t="shared" ca="1" si="93"/>
        <v>M369:U376</v>
      </c>
      <c r="M370" s="5">
        <f t="shared" ca="1" si="94"/>
        <v>7</v>
      </c>
      <c r="N370" s="7">
        <v>5</v>
      </c>
      <c r="O370" s="76">
        <v>5</v>
      </c>
      <c r="P370" s="76">
        <v>0</v>
      </c>
      <c r="Q370" s="76">
        <v>0</v>
      </c>
      <c r="R370" s="76">
        <f t="shared" si="95"/>
        <v>5</v>
      </c>
      <c r="S370" s="76">
        <f t="shared" si="96"/>
        <v>0</v>
      </c>
      <c r="T370" s="76">
        <f t="shared" si="97"/>
        <v>0</v>
      </c>
      <c r="U370" s="76">
        <f t="shared" si="98"/>
        <v>500000000.005</v>
      </c>
    </row>
    <row r="371" spans="1:23">
      <c r="A371" s="38" t="str">
        <f t="shared" si="82"/>
        <v/>
      </c>
      <c r="B371" s="84">
        <f t="shared" si="83"/>
        <v>3</v>
      </c>
      <c r="C371" s="84">
        <f t="shared" ca="1" si="84"/>
        <v>9</v>
      </c>
      <c r="D371" s="67" t="str">
        <f t="shared" ca="1" si="85"/>
        <v>George Mitchell</v>
      </c>
      <c r="E371" s="67" t="str">
        <f t="shared" ca="1" si="86"/>
        <v>Archbishop B</v>
      </c>
      <c r="F371" s="67" t="str">
        <f t="shared" ca="1" si="87"/>
        <v>U10B</v>
      </c>
      <c r="G371" s="85">
        <f t="shared" ca="1" si="88"/>
        <v>10</v>
      </c>
      <c r="H371" s="69" t="str">
        <f t="shared" ca="1" si="89"/>
        <v>U369:U376</v>
      </c>
      <c r="I371" s="69" t="str">
        <f t="shared" ca="1" si="90"/>
        <v>R369:R376</v>
      </c>
      <c r="J371" s="69" t="str">
        <f t="shared" ca="1" si="91"/>
        <v>S369:S376</v>
      </c>
      <c r="K371" s="69" t="str">
        <f t="shared" ca="1" si="92"/>
        <v>T369:T376</v>
      </c>
      <c r="L371" s="69" t="str">
        <f t="shared" ca="1" si="93"/>
        <v>M369:U376</v>
      </c>
      <c r="M371" s="5">
        <f t="shared" ca="1" si="94"/>
        <v>8</v>
      </c>
      <c r="N371" s="7">
        <v>6</v>
      </c>
      <c r="O371" s="76">
        <v>2</v>
      </c>
      <c r="P371" s="76">
        <v>0</v>
      </c>
      <c r="Q371" s="76">
        <v>0</v>
      </c>
      <c r="R371" s="76">
        <f t="shared" si="95"/>
        <v>2</v>
      </c>
      <c r="S371" s="76">
        <f t="shared" si="96"/>
        <v>0</v>
      </c>
      <c r="T371" s="76">
        <f t="shared" si="97"/>
        <v>0</v>
      </c>
      <c r="U371" s="76">
        <f t="shared" si="98"/>
        <v>200000000.00600001</v>
      </c>
    </row>
    <row r="372" spans="1:23">
      <c r="A372" s="38" t="str">
        <f t="shared" si="82"/>
        <v/>
      </c>
      <c r="B372" s="84">
        <f t="shared" si="83"/>
        <v>4</v>
      </c>
      <c r="C372" s="84">
        <f t="shared" ca="1" si="84"/>
        <v>10</v>
      </c>
      <c r="D372" s="67" t="str">
        <f t="shared" ca="1" si="85"/>
        <v>Thomas Kenaey</v>
      </c>
      <c r="E372" s="67" t="str">
        <f t="shared" ca="1" si="86"/>
        <v>CAC</v>
      </c>
      <c r="F372" s="67" t="str">
        <f t="shared" ca="1" si="87"/>
        <v>U10B</v>
      </c>
      <c r="G372" s="85">
        <f t="shared" ca="1" si="88"/>
        <v>7</v>
      </c>
      <c r="H372" s="69" t="str">
        <f t="shared" ca="1" si="89"/>
        <v>U369:U376</v>
      </c>
      <c r="I372" s="69" t="str">
        <f t="shared" ca="1" si="90"/>
        <v>R369:R376</v>
      </c>
      <c r="J372" s="69" t="str">
        <f t="shared" ca="1" si="91"/>
        <v>S369:S376</v>
      </c>
      <c r="K372" s="69" t="str">
        <f t="shared" ca="1" si="92"/>
        <v>T369:T376</v>
      </c>
      <c r="L372" s="69" t="str">
        <f t="shared" ca="1" si="93"/>
        <v>M369:U376</v>
      </c>
      <c r="M372" s="5">
        <f t="shared" ca="1" si="94"/>
        <v>1</v>
      </c>
      <c r="N372" s="7">
        <v>7</v>
      </c>
      <c r="O372" s="76">
        <v>12</v>
      </c>
      <c r="P372" s="76">
        <v>0</v>
      </c>
      <c r="Q372" s="76">
        <v>0</v>
      </c>
      <c r="R372" s="76">
        <f t="shared" si="95"/>
        <v>12</v>
      </c>
      <c r="S372" s="76">
        <f t="shared" si="96"/>
        <v>0</v>
      </c>
      <c r="T372" s="76">
        <f t="shared" si="97"/>
        <v>0</v>
      </c>
      <c r="U372" s="76">
        <f t="shared" si="98"/>
        <v>1200000000.007</v>
      </c>
    </row>
    <row r="373" spans="1:23">
      <c r="A373" s="38" t="str">
        <f t="shared" si="82"/>
        <v/>
      </c>
      <c r="B373" s="84">
        <f t="shared" si="83"/>
        <v>5</v>
      </c>
      <c r="C373" s="84">
        <f t="shared" ca="1" si="84"/>
        <v>8</v>
      </c>
      <c r="D373" s="67" t="str">
        <f t="shared" ca="1" si="85"/>
        <v>Robel Kidane</v>
      </c>
      <c r="E373" s="67" t="str">
        <f t="shared" ca="1" si="86"/>
        <v>St Austell</v>
      </c>
      <c r="F373" s="67" t="str">
        <f t="shared" ca="1" si="87"/>
        <v>U10B</v>
      </c>
      <c r="G373" s="85">
        <f t="shared" ca="1" si="88"/>
        <v>6</v>
      </c>
      <c r="H373" s="69" t="str">
        <f t="shared" ca="1" si="89"/>
        <v>U369:U376</v>
      </c>
      <c r="I373" s="69" t="str">
        <f t="shared" ca="1" si="90"/>
        <v>R369:R376</v>
      </c>
      <c r="J373" s="69" t="str">
        <f t="shared" ca="1" si="91"/>
        <v>S369:S376</v>
      </c>
      <c r="K373" s="69" t="str">
        <f t="shared" ca="1" si="92"/>
        <v>T369:T376</v>
      </c>
      <c r="L373" s="69" t="str">
        <f t="shared" ca="1" si="93"/>
        <v>M369:U376</v>
      </c>
      <c r="M373" s="5">
        <f t="shared" ca="1" si="94"/>
        <v>5</v>
      </c>
      <c r="N373" s="7">
        <v>8</v>
      </c>
      <c r="O373" s="76">
        <v>6</v>
      </c>
      <c r="P373" s="76">
        <v>0</v>
      </c>
      <c r="Q373" s="76">
        <v>0</v>
      </c>
      <c r="R373" s="76">
        <f t="shared" si="95"/>
        <v>6</v>
      </c>
      <c r="S373" s="76">
        <f t="shared" si="96"/>
        <v>0</v>
      </c>
      <c r="T373" s="76">
        <f t="shared" si="97"/>
        <v>0</v>
      </c>
      <c r="U373" s="76">
        <f t="shared" si="98"/>
        <v>600000000.00800002</v>
      </c>
    </row>
    <row r="374" spans="1:23">
      <c r="A374" s="38" t="str">
        <f t="shared" si="82"/>
        <v/>
      </c>
      <c r="B374" s="84">
        <f t="shared" si="83"/>
        <v>6</v>
      </c>
      <c r="C374" s="84">
        <f t="shared" ca="1" si="84"/>
        <v>4</v>
      </c>
      <c r="D374" s="67" t="str">
        <f t="shared" ca="1" si="85"/>
        <v>Jake Baxter</v>
      </c>
      <c r="E374" s="67" t="str">
        <f t="shared" ca="1" si="86"/>
        <v>Unatt</v>
      </c>
      <c r="F374" s="67" t="str">
        <f t="shared" ca="1" si="87"/>
        <v>U10B</v>
      </c>
      <c r="G374" s="85">
        <f t="shared" ca="1" si="88"/>
        <v>6</v>
      </c>
      <c r="H374" s="69" t="str">
        <f t="shared" ca="1" si="89"/>
        <v>U369:U376</v>
      </c>
      <c r="I374" s="69" t="str">
        <f t="shared" ca="1" si="90"/>
        <v>R369:R376</v>
      </c>
      <c r="J374" s="69" t="str">
        <f t="shared" ca="1" si="91"/>
        <v>S369:S376</v>
      </c>
      <c r="K374" s="69" t="str">
        <f t="shared" ca="1" si="92"/>
        <v>T369:T376</v>
      </c>
      <c r="L374" s="69" t="str">
        <f t="shared" ca="1" si="93"/>
        <v>M369:U376</v>
      </c>
      <c r="M374" s="5">
        <f t="shared" ca="1" si="94"/>
        <v>3</v>
      </c>
      <c r="N374" s="7">
        <v>9</v>
      </c>
      <c r="O374" s="76">
        <v>10</v>
      </c>
      <c r="P374" s="76">
        <v>0</v>
      </c>
      <c r="Q374" s="76">
        <v>0</v>
      </c>
      <c r="R374" s="76">
        <f t="shared" si="95"/>
        <v>10</v>
      </c>
      <c r="S374" s="76">
        <f t="shared" si="96"/>
        <v>0</v>
      </c>
      <c r="T374" s="76">
        <f t="shared" si="97"/>
        <v>0</v>
      </c>
      <c r="U374" s="76">
        <f t="shared" si="98"/>
        <v>1000000000.0089999</v>
      </c>
    </row>
    <row r="375" spans="1:23">
      <c r="A375" s="38" t="str">
        <f t="shared" si="82"/>
        <v/>
      </c>
      <c r="B375" s="84">
        <f t="shared" si="83"/>
        <v>7</v>
      </c>
      <c r="C375" s="84">
        <f t="shared" ca="1" si="84"/>
        <v>5</v>
      </c>
      <c r="D375" s="67" t="str">
        <f t="shared" ca="1" si="85"/>
        <v>George Rogers</v>
      </c>
      <c r="E375" s="67" t="str">
        <f t="shared" ca="1" si="86"/>
        <v>Unatt</v>
      </c>
      <c r="F375" s="67" t="str">
        <f t="shared" ca="1" si="87"/>
        <v>U10B</v>
      </c>
      <c r="G375" s="85">
        <f t="shared" ca="1" si="88"/>
        <v>5</v>
      </c>
      <c r="H375" s="69" t="str">
        <f t="shared" ca="1" si="89"/>
        <v>U369:U376</v>
      </c>
      <c r="I375" s="69" t="str">
        <f t="shared" ca="1" si="90"/>
        <v>R369:R376</v>
      </c>
      <c r="J375" s="69" t="str">
        <f t="shared" ca="1" si="91"/>
        <v>S369:S376</v>
      </c>
      <c r="K375" s="69" t="str">
        <f t="shared" ca="1" si="92"/>
        <v>T369:T376</v>
      </c>
      <c r="L375" s="69" t="str">
        <f t="shared" ca="1" si="93"/>
        <v>M369:U376</v>
      </c>
      <c r="M375" s="5">
        <f t="shared" ca="1" si="94"/>
        <v>4</v>
      </c>
      <c r="N375" s="7">
        <v>10</v>
      </c>
      <c r="O375" s="76">
        <v>7</v>
      </c>
      <c r="P375" s="76">
        <v>0</v>
      </c>
      <c r="Q375" s="76">
        <v>0</v>
      </c>
      <c r="R375" s="76">
        <f t="shared" si="95"/>
        <v>7</v>
      </c>
      <c r="S375" s="76">
        <f t="shared" si="96"/>
        <v>0</v>
      </c>
      <c r="T375" s="76">
        <f t="shared" si="97"/>
        <v>0</v>
      </c>
      <c r="U375" s="76">
        <f t="shared" si="98"/>
        <v>700000000.00999999</v>
      </c>
    </row>
    <row r="376" spans="1:23">
      <c r="A376" s="38">
        <f t="shared" si="82"/>
        <v>1</v>
      </c>
      <c r="B376" s="84">
        <f t="shared" si="83"/>
        <v>8</v>
      </c>
      <c r="C376" s="84">
        <f t="shared" ca="1" si="84"/>
        <v>6</v>
      </c>
      <c r="D376" s="67" t="str">
        <f t="shared" ca="1" si="85"/>
        <v>Jasan Handford</v>
      </c>
      <c r="E376" s="67" t="str">
        <f t="shared" ca="1" si="86"/>
        <v>Unatt</v>
      </c>
      <c r="F376" s="67" t="str">
        <f t="shared" ca="1" si="87"/>
        <v>U10B</v>
      </c>
      <c r="G376" s="85">
        <f t="shared" ca="1" si="88"/>
        <v>2</v>
      </c>
      <c r="H376" s="69" t="str">
        <f t="shared" ca="1" si="89"/>
        <v>U369:U376</v>
      </c>
      <c r="I376" s="69" t="str">
        <f t="shared" ca="1" si="90"/>
        <v>R369:R376</v>
      </c>
      <c r="J376" s="69" t="str">
        <f t="shared" ca="1" si="91"/>
        <v>S369:S376</v>
      </c>
      <c r="K376" s="69" t="str">
        <f t="shared" ca="1" si="92"/>
        <v>T369:T376</v>
      </c>
      <c r="L376" s="69" t="str">
        <f t="shared" ca="1" si="93"/>
        <v>M369:U376</v>
      </c>
      <c r="M376" s="5">
        <f t="shared" ca="1" si="94"/>
        <v>2</v>
      </c>
      <c r="N376" s="7">
        <v>11</v>
      </c>
      <c r="O376" s="76">
        <v>10</v>
      </c>
      <c r="P376" s="76">
        <v>0</v>
      </c>
      <c r="Q376" s="76">
        <v>0</v>
      </c>
      <c r="R376" s="76">
        <f t="shared" si="95"/>
        <v>10</v>
      </c>
      <c r="S376" s="76">
        <f t="shared" si="96"/>
        <v>0</v>
      </c>
      <c r="T376" s="76">
        <f t="shared" si="97"/>
        <v>0</v>
      </c>
      <c r="U376" s="76">
        <f t="shared" si="98"/>
        <v>1000000000.011</v>
      </c>
    </row>
    <row r="377" spans="1:23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</row>
    <row r="378" spans="1:23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</row>
    <row r="379" spans="1:23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</row>
    <row r="380" spans="1:23" ht="18">
      <c r="B380" s="66" t="s">
        <v>10</v>
      </c>
      <c r="C380" s="66" t="s">
        <v>171</v>
      </c>
      <c r="E380" s="66"/>
      <c r="G380" s="68"/>
      <c r="N380" s="70" t="s">
        <v>15</v>
      </c>
      <c r="O380" s="71"/>
      <c r="P380" s="71"/>
      <c r="Q380" s="72"/>
      <c r="R380" s="72"/>
      <c r="S380" s="72"/>
      <c r="T380" s="72"/>
      <c r="U380" s="73"/>
      <c r="V380" s="73"/>
      <c r="W380" s="73"/>
    </row>
    <row r="381" spans="1:23" ht="15.75" customHeight="1">
      <c r="B381" s="66"/>
      <c r="D381" s="66"/>
      <c r="E381" s="74"/>
      <c r="N381" s="5"/>
      <c r="R381" s="76"/>
      <c r="S381" s="76"/>
      <c r="T381" s="76"/>
    </row>
    <row r="382" spans="1:23" ht="15.75" thickBot="1">
      <c r="A382" s="40" t="s">
        <v>50</v>
      </c>
      <c r="B382" s="10" t="s">
        <v>9</v>
      </c>
      <c r="C382" s="10" t="s">
        <v>62</v>
      </c>
      <c r="D382" s="10" t="s">
        <v>6</v>
      </c>
      <c r="E382" s="10" t="s">
        <v>7</v>
      </c>
      <c r="F382" s="10" t="s">
        <v>49</v>
      </c>
      <c r="G382" s="43" t="s">
        <v>167</v>
      </c>
      <c r="H382" s="79" t="s">
        <v>54</v>
      </c>
      <c r="I382" s="79" t="s">
        <v>51</v>
      </c>
      <c r="J382" s="79" t="s">
        <v>52</v>
      </c>
      <c r="K382" s="79" t="s">
        <v>53</v>
      </c>
      <c r="L382" s="79" t="s">
        <v>24</v>
      </c>
      <c r="M382" s="80" t="s">
        <v>23</v>
      </c>
      <c r="N382" s="81" t="s">
        <v>62</v>
      </c>
      <c r="O382" s="82" t="s">
        <v>16</v>
      </c>
      <c r="P382" s="82" t="s">
        <v>17</v>
      </c>
      <c r="Q382" s="82" t="s">
        <v>18</v>
      </c>
      <c r="R382" s="83" t="s">
        <v>19</v>
      </c>
      <c r="S382" s="83" t="s">
        <v>20</v>
      </c>
      <c r="T382" s="83" t="s">
        <v>21</v>
      </c>
      <c r="U382" s="80" t="s">
        <v>22</v>
      </c>
    </row>
    <row r="383" spans="1:23" ht="15">
      <c r="B383" s="77"/>
      <c r="C383" s="77"/>
      <c r="D383" s="77"/>
      <c r="E383" s="77"/>
      <c r="F383" s="77"/>
      <c r="G383" s="78"/>
      <c r="H383" s="69"/>
      <c r="I383" s="69"/>
      <c r="N383" s="5"/>
      <c r="R383" s="76"/>
      <c r="S383" s="76"/>
      <c r="T383" s="76"/>
      <c r="U383" s="76"/>
    </row>
    <row r="384" spans="1:23">
      <c r="A384" s="38" t="str">
        <f>IF(AND(N385=""),1,"")</f>
        <v/>
      </c>
      <c r="B384" s="84">
        <f>IF(B383="",1,B383+1)</f>
        <v>1</v>
      </c>
      <c r="C384" s="84">
        <f ca="1">IF(M384="","",VLOOKUP($B384,INDIRECT(L384),2,FALSE))</f>
        <v>13</v>
      </c>
      <c r="D384" s="67" t="str">
        <f ca="1">IF($C384="","",IF(ISERROR(VLOOKUP(C384,Athletes,2,FALSE)),"Unknown Athlete",PROPER(VLOOKUP(C384,Athletes,2,FALSE))))</f>
        <v>Caitlin Keaney</v>
      </c>
      <c r="E384" s="67" t="str">
        <f ca="1">IF($C384="","",IF(VLOOKUP(C384,Athletes,3,FALSE)="","",VLOOKUP(C384,Athletes,3,FALSE)))</f>
        <v>CAC</v>
      </c>
      <c r="F384" s="67" t="str">
        <f ca="1">IF($C384="","",IF(ISERROR(VLOOKUP(C384,Athletes,7,FALSE)),"",VLOOKUP(C384,Athletes,7,FALSE)))</f>
        <v>U10G</v>
      </c>
      <c r="G384" s="85">
        <f ca="1">IF(M384="","",VLOOKUP($B384,INDIRECT(L384),6,FALSE))</f>
        <v>11</v>
      </c>
      <c r="H384" s="69" t="str">
        <f ca="1">"U" &amp; ROW(H384)+1-$B384 &amp; ":U" &amp; ROW(H384)-$B384+VLOOKUP(1,INDIRECT("A" &amp; ROW(H384)+1-$B384 &amp; ":B999"),2,0)</f>
        <v>U384:U386</v>
      </c>
      <c r="I384" s="69" t="str">
        <f ca="1">"R" &amp; ROW(I384)+1-$B384 &amp; ":R" &amp; ROW(I384)-$B384+VLOOKUP(1,INDIRECT("A" &amp; ROW(I384)+1-$B384 &amp; ":B999"),2,0)</f>
        <v>R384:R386</v>
      </c>
      <c r="J384" s="69" t="str">
        <f ca="1">"S" &amp; ROW(J384)+1-$B384 &amp; ":S" &amp; ROW(J384)-$B384+VLOOKUP(1,INDIRECT("A" &amp; ROW(J384)+1-$B384 &amp; ":B999"),2,0)</f>
        <v>S384:S386</v>
      </c>
      <c r="K384" s="69" t="str">
        <f ca="1">"T" &amp; ROW(K384)+1-$B384 &amp; ":T" &amp; ROW(K384)-$B384+VLOOKUP(1,INDIRECT("A" &amp; ROW(K384)+1-$B384 &amp; ":B999"),2,0)</f>
        <v>T384:T386</v>
      </c>
      <c r="L384" s="69" t="str">
        <f ca="1">"M" &amp; ROW(I384)+1-$B384 &amp; ":U" &amp; ROW(I384)-$B384+VLOOKUP(1,INDIRECT("A" &amp; ROW(I384)+1-$B384 &amp; ":B999"),2,0)</f>
        <v>M384:U386</v>
      </c>
      <c r="M384" s="5">
        <f ca="1">IF(N384="","",RANK($U384,INDIRECT(H384),0))</f>
        <v>3</v>
      </c>
      <c r="N384" s="7">
        <v>12</v>
      </c>
      <c r="O384" s="76">
        <v>7</v>
      </c>
      <c r="P384" s="76">
        <v>0</v>
      </c>
      <c r="Q384" s="76">
        <v>0</v>
      </c>
      <c r="R384" s="76">
        <f>IF(RANK($O384,$O384:$Q384,0)=1,$O384,IF(RANK($P384,$O384:$Q384,0)=1,$P384,$Q384))</f>
        <v>7</v>
      </c>
      <c r="S384" s="76">
        <f>IF(RANK($O384,$O384:$Q384,0)=2,$O384,IF(RANK($P384,$O384:$Q384,0)=2,$P384,$Q384))</f>
        <v>0</v>
      </c>
      <c r="T384" s="76">
        <f>IF(RANK($O384,$O384:$Q384,0)=3,$O384,IF(RANK($P384,$O384:$Q384,0)=3,$P384,$Q384))</f>
        <v>0</v>
      </c>
      <c r="U384" s="76">
        <f>((($R384)*10000)+$S384)*10000+$T384+$N384/1000</f>
        <v>700000000.01199996</v>
      </c>
    </row>
    <row r="385" spans="1:23">
      <c r="A385" s="38" t="str">
        <f>IF(AND(N386=""),1,"")</f>
        <v/>
      </c>
      <c r="B385" s="84">
        <f>IF(B384="",1,B384+1)</f>
        <v>2</v>
      </c>
      <c r="C385" s="84">
        <f ca="1">IF(M385="","",VLOOKUP($B385,INDIRECT(L385),2,FALSE))</f>
        <v>14</v>
      </c>
      <c r="D385" s="67" t="str">
        <f ca="1">IF($C385="","",IF(ISERROR(VLOOKUP(C385,Athletes,2,FALSE)),"Unknown Athlete",PROPER(VLOOKUP(C385,Athletes,2,FALSE))))</f>
        <v>Fraya Miller</v>
      </c>
      <c r="E385" s="67" t="str">
        <f ca="1">IF($C385="","",IF(VLOOKUP(C385,Athletes,3,FALSE)="","",VLOOKUP(C385,Athletes,3,FALSE)))</f>
        <v>N&amp;P</v>
      </c>
      <c r="F385" s="67" t="str">
        <f ca="1">IF($C385="","",IF(ISERROR(VLOOKUP(C385,Athletes,7,FALSE)),"",VLOOKUP(C385,Athletes,7,FALSE)))</f>
        <v>U10G</v>
      </c>
      <c r="G385" s="85">
        <f ca="1">IF(M385="","",VLOOKUP($B385,INDIRECT(L385),6,FALSE))</f>
        <v>10</v>
      </c>
      <c r="H385" s="69" t="str">
        <f ca="1">"U" &amp; ROW(H385)+1-$B385 &amp; ":U" &amp; ROW(H385)-$B385+VLOOKUP(1,INDIRECT("A" &amp; ROW(H385)+1-$B385 &amp; ":B999"),2,0)</f>
        <v>U384:U386</v>
      </c>
      <c r="I385" s="69" t="str">
        <f ca="1">"R" &amp; ROW(I385)+1-$B385 &amp; ":R" &amp; ROW(I385)-$B385+VLOOKUP(1,INDIRECT("A" &amp; ROW(I385)+1-$B385 &amp; ":B999"),2,0)</f>
        <v>R384:R386</v>
      </c>
      <c r="J385" s="69" t="str">
        <f ca="1">"S" &amp; ROW(J385)+1-$B385 &amp; ":S" &amp; ROW(J385)-$B385+VLOOKUP(1,INDIRECT("A" &amp; ROW(J385)+1-$B385 &amp; ":B999"),2,0)</f>
        <v>S384:S386</v>
      </c>
      <c r="K385" s="69" t="str">
        <f ca="1">"T" &amp; ROW(K385)+1-$B385 &amp; ":T" &amp; ROW(K385)-$B385+VLOOKUP(1,INDIRECT("A" &amp; ROW(K385)+1-$B385 &amp; ":B999"),2,0)</f>
        <v>T384:T386</v>
      </c>
      <c r="L385" s="69" t="str">
        <f ca="1">"M" &amp; ROW(I385)+1-$B385 &amp; ":U" &amp; ROW(I385)-$B385+VLOOKUP(1,INDIRECT("A" &amp; ROW(I385)+1-$B385 &amp; ":B999"),2,0)</f>
        <v>M384:U386</v>
      </c>
      <c r="M385" s="5">
        <f ca="1">IF(N385="","",RANK($U385,INDIRECT(H385),0))</f>
        <v>1</v>
      </c>
      <c r="N385" s="7">
        <v>13</v>
      </c>
      <c r="O385" s="76">
        <v>11</v>
      </c>
      <c r="P385" s="76">
        <v>0</v>
      </c>
      <c r="Q385" s="76">
        <v>0</v>
      </c>
      <c r="R385" s="76">
        <f>IF(RANK($O385,$O385:$Q385,0)=1,$O385,IF(RANK($P385,$O385:$Q385,0)=1,$P385,$Q385))</f>
        <v>11</v>
      </c>
      <c r="S385" s="76">
        <f>IF(RANK($O385,$O385:$Q385,0)=2,$O385,IF(RANK($P385,$O385:$Q385,0)=2,$P385,$Q385))</f>
        <v>0</v>
      </c>
      <c r="T385" s="76">
        <f>IF(RANK($O385,$O385:$Q385,0)=3,$O385,IF(RANK($P385,$O385:$Q385,0)=3,$P385,$Q385))</f>
        <v>0</v>
      </c>
      <c r="U385" s="76">
        <f>((($R385)*10000)+$S385)*10000+$T385+$N385/1000</f>
        <v>1100000000.013</v>
      </c>
    </row>
    <row r="386" spans="1:23">
      <c r="A386" s="38">
        <f>IF(AND(N387=""),1,"")</f>
        <v>1</v>
      </c>
      <c r="B386" s="84">
        <f>IF(B385="",1,B385+1)</f>
        <v>3</v>
      </c>
      <c r="C386" s="84">
        <f ca="1">IF(M386="","",VLOOKUP($B386,INDIRECT(L386),2,FALSE))</f>
        <v>12</v>
      </c>
      <c r="D386" s="67" t="str">
        <f ca="1">IF($C386="","",IF(ISERROR(VLOOKUP(C386,Athletes,2,FALSE)),"Unknown Athlete",PROPER(VLOOKUP(C386,Athletes,2,FALSE))))</f>
        <v>Abbie Downing</v>
      </c>
      <c r="E386" s="67" t="str">
        <f ca="1">IF($C386="","",IF(VLOOKUP(C386,Athletes,3,FALSE)="","",VLOOKUP(C386,Athletes,3,FALSE)))</f>
        <v>CAC</v>
      </c>
      <c r="F386" s="67" t="str">
        <f ca="1">IF($C386="","",IF(ISERROR(VLOOKUP(C386,Athletes,7,FALSE)),"",VLOOKUP(C386,Athletes,7,FALSE)))</f>
        <v>U10G</v>
      </c>
      <c r="G386" s="85">
        <f ca="1">IF(M386="","",VLOOKUP($B386,INDIRECT(L386),6,FALSE))</f>
        <v>7</v>
      </c>
      <c r="H386" s="69" t="str">
        <f ca="1">"U" &amp; ROW(H386)+1-$B386 &amp; ":U" &amp; ROW(H386)-$B386+VLOOKUP(1,INDIRECT("A" &amp; ROW(H386)+1-$B386 &amp; ":B999"),2,0)</f>
        <v>U384:U386</v>
      </c>
      <c r="I386" s="69" t="str">
        <f ca="1">"R" &amp; ROW(I386)+1-$B386 &amp; ":R" &amp; ROW(I386)-$B386+VLOOKUP(1,INDIRECT("A" &amp; ROW(I386)+1-$B386 &amp; ":B999"),2,0)</f>
        <v>R384:R386</v>
      </c>
      <c r="J386" s="69" t="str">
        <f ca="1">"S" &amp; ROW(J386)+1-$B386 &amp; ":S" &amp; ROW(J386)-$B386+VLOOKUP(1,INDIRECT("A" &amp; ROW(J386)+1-$B386 &amp; ":B999"),2,0)</f>
        <v>S384:S386</v>
      </c>
      <c r="K386" s="69" t="str">
        <f ca="1">"T" &amp; ROW(K386)+1-$B386 &amp; ":T" &amp; ROW(K386)-$B386+VLOOKUP(1,INDIRECT("A" &amp; ROW(K386)+1-$B386 &amp; ":B999"),2,0)</f>
        <v>T384:T386</v>
      </c>
      <c r="L386" s="69" t="str">
        <f ca="1">"M" &amp; ROW(I386)+1-$B386 &amp; ":U" &amp; ROW(I386)-$B386+VLOOKUP(1,INDIRECT("A" &amp; ROW(I386)+1-$B386 &amp; ":B999"),2,0)</f>
        <v>M384:U386</v>
      </c>
      <c r="M386" s="5">
        <f ca="1">IF(N386="","",RANK($U386,INDIRECT(H386),0))</f>
        <v>2</v>
      </c>
      <c r="N386" s="7">
        <v>14</v>
      </c>
      <c r="O386" s="76">
        <v>10</v>
      </c>
      <c r="P386" s="76">
        <v>0</v>
      </c>
      <c r="Q386" s="76">
        <v>0</v>
      </c>
      <c r="R386" s="76">
        <f>IF(RANK($O386,$O386:$Q386,0)=1,$O386,IF(RANK($P386,$O386:$Q386,0)=1,$P386,$Q386))</f>
        <v>10</v>
      </c>
      <c r="S386" s="76">
        <f>IF(RANK($O386,$O386:$Q386,0)=2,$O386,IF(RANK($P386,$O386:$Q386,0)=2,$P386,$Q386))</f>
        <v>0</v>
      </c>
      <c r="T386" s="76">
        <f>IF(RANK($O386,$O386:$Q386,0)=3,$O386,IF(RANK($P386,$O386:$Q386,0)=3,$P386,$Q386))</f>
        <v>0</v>
      </c>
      <c r="U386" s="76">
        <f>((($R386)*10000)+$S386)*10000+$T386+$N386/1000</f>
        <v>1000000000.0140001</v>
      </c>
    </row>
    <row r="387" spans="1:23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</row>
    <row r="388" spans="1:23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</row>
    <row r="389" spans="1:23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</row>
    <row r="390" spans="1:23" ht="18">
      <c r="B390" s="66" t="s">
        <v>10</v>
      </c>
      <c r="C390" s="66" t="s">
        <v>172</v>
      </c>
      <c r="E390" s="66"/>
      <c r="G390" s="68"/>
      <c r="N390" s="70" t="s">
        <v>15</v>
      </c>
      <c r="O390" s="71"/>
      <c r="P390" s="71"/>
      <c r="Q390" s="72"/>
      <c r="R390" s="72"/>
      <c r="S390" s="72"/>
      <c r="T390" s="72"/>
      <c r="U390" s="73"/>
      <c r="V390" s="73"/>
      <c r="W390" s="73"/>
    </row>
    <row r="391" spans="1:23" ht="15.75" customHeight="1">
      <c r="B391" s="66"/>
      <c r="D391" s="66"/>
      <c r="E391" s="74"/>
      <c r="N391" s="5"/>
      <c r="R391" s="76"/>
      <c r="S391" s="76"/>
      <c r="T391" s="76"/>
    </row>
    <row r="392" spans="1:23" ht="15.75" thickBot="1">
      <c r="A392" s="40" t="s">
        <v>50</v>
      </c>
      <c r="B392" s="10" t="s">
        <v>9</v>
      </c>
      <c r="C392" s="10" t="s">
        <v>62</v>
      </c>
      <c r="D392" s="10" t="s">
        <v>6</v>
      </c>
      <c r="E392" s="10" t="s">
        <v>7</v>
      </c>
      <c r="F392" s="10" t="s">
        <v>49</v>
      </c>
      <c r="G392" s="43" t="s">
        <v>167</v>
      </c>
      <c r="H392" s="79" t="s">
        <v>54</v>
      </c>
      <c r="I392" s="79" t="s">
        <v>51</v>
      </c>
      <c r="J392" s="79" t="s">
        <v>52</v>
      </c>
      <c r="K392" s="79" t="s">
        <v>53</v>
      </c>
      <c r="L392" s="79" t="s">
        <v>24</v>
      </c>
      <c r="M392" s="80" t="s">
        <v>23</v>
      </c>
      <c r="N392" s="81" t="s">
        <v>62</v>
      </c>
      <c r="O392" s="82" t="s">
        <v>16</v>
      </c>
      <c r="P392" s="82" t="s">
        <v>17</v>
      </c>
      <c r="Q392" s="82" t="s">
        <v>18</v>
      </c>
      <c r="R392" s="83" t="s">
        <v>19</v>
      </c>
      <c r="S392" s="83" t="s">
        <v>20</v>
      </c>
      <c r="T392" s="83" t="s">
        <v>21</v>
      </c>
      <c r="U392" s="80" t="s">
        <v>22</v>
      </c>
    </row>
    <row r="393" spans="1:23" ht="15">
      <c r="B393" s="77"/>
      <c r="C393" s="77"/>
      <c r="D393" s="77"/>
      <c r="E393" s="77"/>
      <c r="F393" s="77"/>
      <c r="G393" s="78"/>
      <c r="H393" s="69"/>
      <c r="I393" s="69"/>
      <c r="N393" s="5"/>
      <c r="R393" s="76"/>
      <c r="S393" s="76"/>
      <c r="T393" s="76"/>
      <c r="U393" s="76"/>
    </row>
    <row r="394" spans="1:23">
      <c r="A394" s="38" t="str">
        <f>IF(AND(N395=""),1,"")</f>
        <v/>
      </c>
      <c r="B394" s="84">
        <f>IF(B393="",1,B393+1)</f>
        <v>1</v>
      </c>
      <c r="C394" s="84">
        <f ca="1">IF(M394="","",VLOOKUP($B394,INDIRECT(L394),2,FALSE))</f>
        <v>18</v>
      </c>
      <c r="D394" s="67" t="str">
        <f ca="1">IF($C394="","",IF(ISERROR(VLOOKUP(C394,Athletes,2,FALSE)),"Unknown Athlete",PROPER(VLOOKUP(C394,Athletes,2,FALSE))))</f>
        <v>Jago Sheppard</v>
      </c>
      <c r="E394" s="67" t="str">
        <f ca="1">IF($C394="","",IF(VLOOKUP(C394,Athletes,3,FALSE)="","",VLOOKUP(C394,Athletes,3,FALSE)))</f>
        <v>CAC</v>
      </c>
      <c r="F394" s="67" t="str">
        <f ca="1">IF($C394="","",IF(ISERROR(VLOOKUP(C394,Athletes,7,FALSE)),"",VLOOKUP(C394,Athletes,7,FALSE)))</f>
        <v>U11B</v>
      </c>
      <c r="G394" s="85">
        <f ca="1">IF(M394="","",VLOOKUP($B394,INDIRECT(L394),6,FALSE))</f>
        <v>15</v>
      </c>
      <c r="H394" s="69" t="str">
        <f ca="1">"U" &amp; ROW(H394)+1-$B394 &amp; ":U" &amp; ROW(H394)-$B394+VLOOKUP(1,INDIRECT("A" &amp; ROW(H394)+1-$B394 &amp; ":B999"),2,0)</f>
        <v>U394:U398</v>
      </c>
      <c r="I394" s="69" t="str">
        <f ca="1">"R" &amp; ROW(I394)+1-$B394 &amp; ":R" &amp; ROW(I394)-$B394+VLOOKUP(1,INDIRECT("A" &amp; ROW(I394)+1-$B394 &amp; ":B999"),2,0)</f>
        <v>R394:R398</v>
      </c>
      <c r="J394" s="69" t="str">
        <f ca="1">"S" &amp; ROW(J394)+1-$B394 &amp; ":S" &amp; ROW(J394)-$B394+VLOOKUP(1,INDIRECT("A" &amp; ROW(J394)+1-$B394 &amp; ":B999"),2,0)</f>
        <v>S394:S398</v>
      </c>
      <c r="K394" s="69" t="str">
        <f ca="1">"T" &amp; ROW(K394)+1-$B394 &amp; ":T" &amp; ROW(K394)-$B394+VLOOKUP(1,INDIRECT("A" &amp; ROW(K394)+1-$B394 &amp; ":B999"),2,0)</f>
        <v>T394:T398</v>
      </c>
      <c r="L394" s="69" t="str">
        <f ca="1">"M" &amp; ROW(I394)+1-$B394 &amp; ":U" &amp; ROW(I394)-$B394+VLOOKUP(1,INDIRECT("A" &amp; ROW(I394)+1-$B394 &amp; ":B999"),2,0)</f>
        <v>M394:U398</v>
      </c>
      <c r="M394" s="5">
        <f ca="1">IF(N394="","",RANK($U394,INDIRECT(H394),0))</f>
        <v>5</v>
      </c>
      <c r="N394" s="7">
        <v>15</v>
      </c>
      <c r="O394" s="76">
        <v>9</v>
      </c>
      <c r="P394" s="76">
        <v>0</v>
      </c>
      <c r="Q394" s="76">
        <v>0</v>
      </c>
      <c r="R394" s="76">
        <f>IF(RANK($O394,$O394:$Q394,0)=1,$O394,IF(RANK($P394,$O394:$Q394,0)=1,$P394,$Q394))</f>
        <v>9</v>
      </c>
      <c r="S394" s="76">
        <f>IF(RANK($O394,$O394:$Q394,0)=2,$O394,IF(RANK($P394,$O394:$Q394,0)=2,$P394,$Q394))</f>
        <v>0</v>
      </c>
      <c r="T394" s="76">
        <f>IF(RANK($O394,$O394:$Q394,0)=3,$O394,IF(RANK($P394,$O394:$Q394,0)=3,$P394,$Q394))</f>
        <v>0</v>
      </c>
      <c r="U394" s="76">
        <f>((($R394)*10000)+$S394)*10000+$T394+$N394/1000</f>
        <v>900000000.01499999</v>
      </c>
    </row>
    <row r="395" spans="1:23">
      <c r="A395" s="38" t="str">
        <f>IF(AND(N396=""),1,"")</f>
        <v/>
      </c>
      <c r="B395" s="84">
        <f>IF(B394="",1,B394+1)</f>
        <v>2</v>
      </c>
      <c r="C395" s="84">
        <f ca="1">IF(M395="","",VLOOKUP($B395,INDIRECT(L395),2,FALSE))</f>
        <v>19</v>
      </c>
      <c r="D395" s="67" t="str">
        <f ca="1">IF($C395="","",IF(ISERROR(VLOOKUP(C395,Athletes,2,FALSE)),"Unknown Athlete",PROPER(VLOOKUP(C395,Athletes,2,FALSE))))</f>
        <v>Isaac Murray</v>
      </c>
      <c r="E395" s="67" t="str">
        <f ca="1">IF($C395="","",IF(VLOOKUP(C395,Athletes,3,FALSE)="","",VLOOKUP(C395,Athletes,3,FALSE)))</f>
        <v>CAC</v>
      </c>
      <c r="F395" s="67" t="str">
        <f ca="1">IF($C395="","",IF(ISERROR(VLOOKUP(C395,Athletes,7,FALSE)),"",VLOOKUP(C395,Athletes,7,FALSE)))</f>
        <v>U11B</v>
      </c>
      <c r="G395" s="85">
        <f ca="1">IF(M395="","",VLOOKUP($B395,INDIRECT(L395),6,FALSE))</f>
        <v>11</v>
      </c>
      <c r="H395" s="69" t="str">
        <f ca="1">"U" &amp; ROW(H395)+1-$B395 &amp; ":U" &amp; ROW(H395)-$B395+VLOOKUP(1,INDIRECT("A" &amp; ROW(H395)+1-$B395 &amp; ":B999"),2,0)</f>
        <v>U394:U398</v>
      </c>
      <c r="I395" s="69" t="str">
        <f ca="1">"R" &amp; ROW(I395)+1-$B395 &amp; ":R" &amp; ROW(I395)-$B395+VLOOKUP(1,INDIRECT("A" &amp; ROW(I395)+1-$B395 &amp; ":B999"),2,0)</f>
        <v>R394:R398</v>
      </c>
      <c r="J395" s="69" t="str">
        <f ca="1">"S" &amp; ROW(J395)+1-$B395 &amp; ":S" &amp; ROW(J395)-$B395+VLOOKUP(1,INDIRECT("A" &amp; ROW(J395)+1-$B395 &amp; ":B999"),2,0)</f>
        <v>S394:S398</v>
      </c>
      <c r="K395" s="69" t="str">
        <f ca="1">"T" &amp; ROW(K395)+1-$B395 &amp; ":T" &amp; ROW(K395)-$B395+VLOOKUP(1,INDIRECT("A" &amp; ROW(K395)+1-$B395 &amp; ":B999"),2,0)</f>
        <v>T394:T398</v>
      </c>
      <c r="L395" s="69" t="str">
        <f ca="1">"M" &amp; ROW(I395)+1-$B395 &amp; ":U" &amp; ROW(I395)-$B395+VLOOKUP(1,INDIRECT("A" &amp; ROW(I395)+1-$B395 &amp; ":B999"),2,0)</f>
        <v>M394:U398</v>
      </c>
      <c r="M395" s="5">
        <f ca="1">IF(N395="","",RANK($U395,INDIRECT(H395),0))</f>
        <v>4</v>
      </c>
      <c r="N395" s="7">
        <v>16</v>
      </c>
      <c r="O395" s="76">
        <v>9</v>
      </c>
      <c r="P395" s="76">
        <v>0</v>
      </c>
      <c r="Q395" s="76">
        <v>0</v>
      </c>
      <c r="R395" s="76">
        <f>IF(RANK($O395,$O395:$Q395,0)=1,$O395,IF(RANK($P395,$O395:$Q395,0)=1,$P395,$Q395))</f>
        <v>9</v>
      </c>
      <c r="S395" s="76">
        <f>IF(RANK($O395,$O395:$Q395,0)=2,$O395,IF(RANK($P395,$O395:$Q395,0)=2,$P395,$Q395))</f>
        <v>0</v>
      </c>
      <c r="T395" s="76">
        <f>IF(RANK($O395,$O395:$Q395,0)=3,$O395,IF(RANK($P395,$O395:$Q395,0)=3,$P395,$Q395))</f>
        <v>0</v>
      </c>
      <c r="U395" s="76">
        <f>((($R395)*10000)+$S395)*10000+$T395+$N395/1000</f>
        <v>900000000.01600003</v>
      </c>
    </row>
    <row r="396" spans="1:23">
      <c r="A396" s="38" t="str">
        <f>IF(AND(N397=""),1,"")</f>
        <v/>
      </c>
      <c r="B396" s="84">
        <f>IF(B395="",1,B395+1)</f>
        <v>3</v>
      </c>
      <c r="C396" s="84">
        <f ca="1">IF(M396="","",VLOOKUP($B396,INDIRECT(L396),2,FALSE))</f>
        <v>17</v>
      </c>
      <c r="D396" s="67" t="str">
        <f ca="1">IF($C396="","",IF(ISERROR(VLOOKUP(C396,Athletes,2,FALSE)),"Unknown Athlete",PROPER(VLOOKUP(C396,Athletes,2,FALSE))))</f>
        <v>Ben Bradley</v>
      </c>
      <c r="E396" s="67" t="str">
        <f ca="1">IF($C396="","",IF(VLOOKUP(C396,Athletes,3,FALSE)="","",VLOOKUP(C396,Athletes,3,FALSE)))</f>
        <v>CAC</v>
      </c>
      <c r="F396" s="67" t="str">
        <f ca="1">IF($C396="","",IF(ISERROR(VLOOKUP(C396,Athletes,7,FALSE)),"",VLOOKUP(C396,Athletes,7,FALSE)))</f>
        <v>U11B</v>
      </c>
      <c r="G396" s="85">
        <f ca="1">IF(M396="","",VLOOKUP($B396,INDIRECT(L396),6,FALSE))</f>
        <v>9</v>
      </c>
      <c r="H396" s="69" t="str">
        <f ca="1">"U" &amp; ROW(H396)+1-$B396 &amp; ":U" &amp; ROW(H396)-$B396+VLOOKUP(1,INDIRECT("A" &amp; ROW(H396)+1-$B396 &amp; ":B999"),2,0)</f>
        <v>U394:U398</v>
      </c>
      <c r="I396" s="69" t="str">
        <f ca="1">"R" &amp; ROW(I396)+1-$B396 &amp; ":R" &amp; ROW(I396)-$B396+VLOOKUP(1,INDIRECT("A" &amp; ROW(I396)+1-$B396 &amp; ":B999"),2,0)</f>
        <v>R394:R398</v>
      </c>
      <c r="J396" s="69" t="str">
        <f ca="1">"S" &amp; ROW(J396)+1-$B396 &amp; ":S" &amp; ROW(J396)-$B396+VLOOKUP(1,INDIRECT("A" &amp; ROW(J396)+1-$B396 &amp; ":B999"),2,0)</f>
        <v>S394:S398</v>
      </c>
      <c r="K396" s="69" t="str">
        <f ca="1">"T" &amp; ROW(K396)+1-$B396 &amp; ":T" &amp; ROW(K396)-$B396+VLOOKUP(1,INDIRECT("A" &amp; ROW(K396)+1-$B396 &amp; ":B999"),2,0)</f>
        <v>T394:T398</v>
      </c>
      <c r="L396" s="69" t="str">
        <f ca="1">"M" &amp; ROW(I396)+1-$B396 &amp; ":U" &amp; ROW(I396)-$B396+VLOOKUP(1,INDIRECT("A" &amp; ROW(I396)+1-$B396 &amp; ":B999"),2,0)</f>
        <v>M394:U398</v>
      </c>
      <c r="M396" s="5">
        <f ca="1">IF(N396="","",RANK($U396,INDIRECT(H396),0))</f>
        <v>3</v>
      </c>
      <c r="N396" s="7">
        <v>17</v>
      </c>
      <c r="O396" s="76">
        <v>9</v>
      </c>
      <c r="P396" s="76">
        <v>0</v>
      </c>
      <c r="Q396" s="76">
        <v>0</v>
      </c>
      <c r="R396" s="76">
        <f>IF(RANK($O396,$O396:$Q396,0)=1,$O396,IF(RANK($P396,$O396:$Q396,0)=1,$P396,$Q396))</f>
        <v>9</v>
      </c>
      <c r="S396" s="76">
        <f>IF(RANK($O396,$O396:$Q396,0)=2,$O396,IF(RANK($P396,$O396:$Q396,0)=2,$P396,$Q396))</f>
        <v>0</v>
      </c>
      <c r="T396" s="76">
        <f>IF(RANK($O396,$O396:$Q396,0)=3,$O396,IF(RANK($P396,$O396:$Q396,0)=3,$P396,$Q396))</f>
        <v>0</v>
      </c>
      <c r="U396" s="76">
        <f>((($R396)*10000)+$S396)*10000+$T396+$N396/1000</f>
        <v>900000000.01699996</v>
      </c>
    </row>
    <row r="397" spans="1:23">
      <c r="A397" s="38" t="str">
        <f>IF(AND(N398=""),1,"")</f>
        <v/>
      </c>
      <c r="B397" s="84">
        <f>IF(B396="",1,B396+1)</f>
        <v>4</v>
      </c>
      <c r="C397" s="84">
        <f ca="1">IF(M397="","",VLOOKUP($B397,INDIRECT(L397),2,FALSE))</f>
        <v>16</v>
      </c>
      <c r="D397" s="67" t="str">
        <f ca="1">IF($C397="","",IF(ISERROR(VLOOKUP(C397,Athletes,2,FALSE)),"Unknown Athlete",PROPER(VLOOKUP(C397,Athletes,2,FALSE))))</f>
        <v>Kieran Ludkin</v>
      </c>
      <c r="E397" s="67" t="str">
        <f ca="1">IF($C397="","",IF(VLOOKUP(C397,Athletes,3,FALSE)="","",VLOOKUP(C397,Athletes,3,FALSE)))</f>
        <v>CAC</v>
      </c>
      <c r="F397" s="67" t="str">
        <f ca="1">IF($C397="","",IF(ISERROR(VLOOKUP(C397,Athletes,7,FALSE)),"",VLOOKUP(C397,Athletes,7,FALSE)))</f>
        <v>U11B</v>
      </c>
      <c r="G397" s="85">
        <f ca="1">IF(M397="","",VLOOKUP($B397,INDIRECT(L397),6,FALSE))</f>
        <v>9</v>
      </c>
      <c r="H397" s="69" t="str">
        <f ca="1">"U" &amp; ROW(H397)+1-$B397 &amp; ":U" &amp; ROW(H397)-$B397+VLOOKUP(1,INDIRECT("A" &amp; ROW(H397)+1-$B397 &amp; ":B999"),2,0)</f>
        <v>U394:U398</v>
      </c>
      <c r="I397" s="69" t="str">
        <f ca="1">"R" &amp; ROW(I397)+1-$B397 &amp; ":R" &amp; ROW(I397)-$B397+VLOOKUP(1,INDIRECT("A" &amp; ROW(I397)+1-$B397 &amp; ":B999"),2,0)</f>
        <v>R394:R398</v>
      </c>
      <c r="J397" s="69" t="str">
        <f ca="1">"S" &amp; ROW(J397)+1-$B397 &amp; ":S" &amp; ROW(J397)-$B397+VLOOKUP(1,INDIRECT("A" &amp; ROW(J397)+1-$B397 &amp; ":B999"),2,0)</f>
        <v>S394:S398</v>
      </c>
      <c r="K397" s="69" t="str">
        <f ca="1">"T" &amp; ROW(K397)+1-$B397 &amp; ":T" &amp; ROW(K397)-$B397+VLOOKUP(1,INDIRECT("A" &amp; ROW(K397)+1-$B397 &amp; ":B999"),2,0)</f>
        <v>T394:T398</v>
      </c>
      <c r="L397" s="69" t="str">
        <f ca="1">"M" &amp; ROW(I397)+1-$B397 &amp; ":U" &amp; ROW(I397)-$B397+VLOOKUP(1,INDIRECT("A" &amp; ROW(I397)+1-$B397 &amp; ":B999"),2,0)</f>
        <v>M394:U398</v>
      </c>
      <c r="M397" s="5">
        <f ca="1">IF(N397="","",RANK($U397,INDIRECT(H397),0))</f>
        <v>1</v>
      </c>
      <c r="N397" s="7">
        <v>18</v>
      </c>
      <c r="O397" s="76">
        <v>15</v>
      </c>
      <c r="P397" s="76">
        <v>0</v>
      </c>
      <c r="Q397" s="76">
        <v>0</v>
      </c>
      <c r="R397" s="76">
        <f>IF(RANK($O397,$O397:$Q397,0)=1,$O397,IF(RANK($P397,$O397:$Q397,0)=1,$P397,$Q397))</f>
        <v>15</v>
      </c>
      <c r="S397" s="76">
        <f>IF(RANK($O397,$O397:$Q397,0)=2,$O397,IF(RANK($P397,$O397:$Q397,0)=2,$P397,$Q397))</f>
        <v>0</v>
      </c>
      <c r="T397" s="76">
        <f>IF(RANK($O397,$O397:$Q397,0)=3,$O397,IF(RANK($P397,$O397:$Q397,0)=3,$P397,$Q397))</f>
        <v>0</v>
      </c>
      <c r="U397" s="76">
        <f>((($R397)*10000)+$S397)*10000+$T397+$N397/1000</f>
        <v>1500000000.0179999</v>
      </c>
    </row>
    <row r="398" spans="1:23">
      <c r="A398" s="38">
        <f>IF(AND(N399=""),1,"")</f>
        <v>1</v>
      </c>
      <c r="B398" s="84">
        <f>IF(B397="",1,B397+1)</f>
        <v>5</v>
      </c>
      <c r="C398" s="84">
        <f ca="1">IF(M398="","",VLOOKUP($B398,INDIRECT(L398),2,FALSE))</f>
        <v>15</v>
      </c>
      <c r="D398" s="67" t="str">
        <f ca="1">IF($C398="","",IF(ISERROR(VLOOKUP(C398,Athletes,2,FALSE)),"Unknown Athlete",PROPER(VLOOKUP(C398,Athletes,2,FALSE))))</f>
        <v>Rhys Johns</v>
      </c>
      <c r="E398" s="67" t="str">
        <f ca="1">IF($C398="","",IF(VLOOKUP(C398,Athletes,3,FALSE)="","",VLOOKUP(C398,Athletes,3,FALSE)))</f>
        <v>CAC</v>
      </c>
      <c r="F398" s="67" t="str">
        <f ca="1">IF($C398="","",IF(ISERROR(VLOOKUP(C398,Athletes,7,FALSE)),"",VLOOKUP(C398,Athletes,7,FALSE)))</f>
        <v>U11B</v>
      </c>
      <c r="G398" s="85">
        <f ca="1">IF(M398="","",VLOOKUP($B398,INDIRECT(L398),6,FALSE))</f>
        <v>9</v>
      </c>
      <c r="H398" s="69" t="str">
        <f ca="1">"U" &amp; ROW(H398)+1-$B398 &amp; ":U" &amp; ROW(H398)-$B398+VLOOKUP(1,INDIRECT("A" &amp; ROW(H398)+1-$B398 &amp; ":B999"),2,0)</f>
        <v>U394:U398</v>
      </c>
      <c r="I398" s="69" t="str">
        <f ca="1">"R" &amp; ROW(I398)+1-$B398 &amp; ":R" &amp; ROW(I398)-$B398+VLOOKUP(1,INDIRECT("A" &amp; ROW(I398)+1-$B398 &amp; ":B999"),2,0)</f>
        <v>R394:R398</v>
      </c>
      <c r="J398" s="69" t="str">
        <f ca="1">"S" &amp; ROW(J398)+1-$B398 &amp; ":S" &amp; ROW(J398)-$B398+VLOOKUP(1,INDIRECT("A" &amp; ROW(J398)+1-$B398 &amp; ":B999"),2,0)</f>
        <v>S394:S398</v>
      </c>
      <c r="K398" s="69" t="str">
        <f ca="1">"T" &amp; ROW(K398)+1-$B398 &amp; ":T" &amp; ROW(K398)-$B398+VLOOKUP(1,INDIRECT("A" &amp; ROW(K398)+1-$B398 &amp; ":B999"),2,0)</f>
        <v>T394:T398</v>
      </c>
      <c r="L398" s="69" t="str">
        <f ca="1">"M" &amp; ROW(I398)+1-$B398 &amp; ":U" &amp; ROW(I398)-$B398+VLOOKUP(1,INDIRECT("A" &amp; ROW(I398)+1-$B398 &amp; ":B999"),2,0)</f>
        <v>M394:U398</v>
      </c>
      <c r="M398" s="5">
        <f ca="1">IF(N398="","",RANK($U398,INDIRECT(H398),0))</f>
        <v>2</v>
      </c>
      <c r="N398" s="7">
        <v>19</v>
      </c>
      <c r="O398" s="76">
        <v>11</v>
      </c>
      <c r="P398" s="76">
        <v>0</v>
      </c>
      <c r="Q398" s="76">
        <v>0</v>
      </c>
      <c r="R398" s="76">
        <f>IF(RANK($O398,$O398:$Q398,0)=1,$O398,IF(RANK($P398,$O398:$Q398,0)=1,$P398,$Q398))</f>
        <v>11</v>
      </c>
      <c r="S398" s="76">
        <f>IF(RANK($O398,$O398:$Q398,0)=2,$O398,IF(RANK($P398,$O398:$Q398,0)=2,$P398,$Q398))</f>
        <v>0</v>
      </c>
      <c r="T398" s="76">
        <f>IF(RANK($O398,$O398:$Q398,0)=3,$O398,IF(RANK($P398,$O398:$Q398,0)=3,$P398,$Q398))</f>
        <v>0</v>
      </c>
      <c r="U398" s="76">
        <f>((($R398)*10000)+$S398)*10000+$T398+$N398/1000</f>
        <v>1100000000.0190001</v>
      </c>
    </row>
    <row r="399" spans="1:23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</row>
    <row r="400" spans="1:23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</row>
    <row r="401" spans="1:23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</row>
    <row r="402" spans="1:23" ht="18">
      <c r="B402" s="66" t="s">
        <v>10</v>
      </c>
      <c r="C402" s="66" t="s">
        <v>173</v>
      </c>
      <c r="E402" s="66"/>
      <c r="G402" s="68"/>
      <c r="N402" s="70" t="s">
        <v>15</v>
      </c>
      <c r="O402" s="71"/>
      <c r="P402" s="71"/>
      <c r="Q402" s="72"/>
      <c r="R402" s="72"/>
      <c r="S402" s="72"/>
      <c r="T402" s="72"/>
      <c r="U402" s="73"/>
      <c r="V402" s="73"/>
      <c r="W402" s="73"/>
    </row>
    <row r="403" spans="1:23" ht="15.75" customHeight="1">
      <c r="B403" s="66"/>
      <c r="D403" s="66"/>
      <c r="E403" s="74"/>
      <c r="N403" s="5"/>
      <c r="R403" s="76"/>
      <c r="S403" s="76"/>
      <c r="T403" s="76"/>
    </row>
    <row r="404" spans="1:23" ht="15.75" thickBot="1">
      <c r="A404" s="40" t="s">
        <v>50</v>
      </c>
      <c r="B404" s="10" t="s">
        <v>9</v>
      </c>
      <c r="C404" s="10" t="s">
        <v>62</v>
      </c>
      <c r="D404" s="10" t="s">
        <v>6</v>
      </c>
      <c r="E404" s="10" t="s">
        <v>7</v>
      </c>
      <c r="F404" s="10" t="s">
        <v>49</v>
      </c>
      <c r="G404" s="43" t="s">
        <v>167</v>
      </c>
      <c r="H404" s="79" t="s">
        <v>54</v>
      </c>
      <c r="I404" s="79" t="s">
        <v>51</v>
      </c>
      <c r="J404" s="79" t="s">
        <v>52</v>
      </c>
      <c r="K404" s="79" t="s">
        <v>53</v>
      </c>
      <c r="L404" s="79" t="s">
        <v>24</v>
      </c>
      <c r="M404" s="80" t="s">
        <v>23</v>
      </c>
      <c r="N404" s="81" t="s">
        <v>62</v>
      </c>
      <c r="O404" s="82" t="s">
        <v>16</v>
      </c>
      <c r="P404" s="82" t="s">
        <v>17</v>
      </c>
      <c r="Q404" s="82" t="s">
        <v>18</v>
      </c>
      <c r="R404" s="83" t="s">
        <v>19</v>
      </c>
      <c r="S404" s="83" t="s">
        <v>20</v>
      </c>
      <c r="T404" s="83" t="s">
        <v>21</v>
      </c>
      <c r="U404" s="80" t="s">
        <v>22</v>
      </c>
    </row>
    <row r="405" spans="1:23" ht="15">
      <c r="B405" s="77"/>
      <c r="C405" s="77"/>
      <c r="D405" s="77"/>
      <c r="E405" s="77"/>
      <c r="F405" s="77"/>
      <c r="G405" s="78"/>
      <c r="H405" s="69"/>
      <c r="I405" s="69"/>
      <c r="N405" s="5"/>
      <c r="R405" s="76"/>
      <c r="S405" s="76"/>
      <c r="T405" s="76"/>
      <c r="U405" s="76"/>
    </row>
    <row r="406" spans="1:23">
      <c r="A406" s="38" t="str">
        <f>IF(AND(N407=""),1,"")</f>
        <v/>
      </c>
      <c r="B406" s="84">
        <f>IF(B405="",1,B405+1)</f>
        <v>1</v>
      </c>
      <c r="C406" s="84">
        <f ca="1">IF(M406="","",VLOOKUP($B406,INDIRECT(L406),2,FALSE))</f>
        <v>20</v>
      </c>
      <c r="D406" s="67" t="str">
        <f ca="1">IF($C406="","",IF(ISERROR(VLOOKUP(C406,Athletes,2,FALSE)),"Unknown Athlete",PROPER(VLOOKUP(C406,Athletes,2,FALSE))))</f>
        <v>Lucy Hughes</v>
      </c>
      <c r="E406" s="67" t="str">
        <f ca="1">IF($C406="","",IF(VLOOKUP(C406,Athletes,3,FALSE)="","",VLOOKUP(C406,Athletes,3,FALSE)))</f>
        <v>CAC</v>
      </c>
      <c r="F406" s="67" t="str">
        <f ca="1">IF($C406="","",IF(ISERROR(VLOOKUP(C406,Athletes,7,FALSE)),"",VLOOKUP(C406,Athletes,7,FALSE)))</f>
        <v>U11G</v>
      </c>
      <c r="G406" s="85">
        <f ca="1">IF(M406="","",VLOOKUP($B406,INDIRECT(L406),6,FALSE))</f>
        <v>15</v>
      </c>
      <c r="H406" s="69" t="str">
        <f ca="1">"U" &amp; ROW(H406)+1-$B406 &amp; ":U" &amp; ROW(H406)-$B406+VLOOKUP(1,INDIRECT("A" &amp; ROW(H406)+1-$B406 &amp; ":B999"),2,0)</f>
        <v>U406:U410</v>
      </c>
      <c r="I406" s="69" t="str">
        <f ca="1">"R" &amp; ROW(I406)+1-$B406 &amp; ":R" &amp; ROW(I406)-$B406+VLOOKUP(1,INDIRECT("A" &amp; ROW(I406)+1-$B406 &amp; ":B999"),2,0)</f>
        <v>R406:R410</v>
      </c>
      <c r="J406" s="69" t="str">
        <f ca="1">"S" &amp; ROW(J406)+1-$B406 &amp; ":S" &amp; ROW(J406)-$B406+VLOOKUP(1,INDIRECT("A" &amp; ROW(J406)+1-$B406 &amp; ":B999"),2,0)</f>
        <v>S406:S410</v>
      </c>
      <c r="K406" s="69" t="str">
        <f ca="1">"T" &amp; ROW(K406)+1-$B406 &amp; ":T" &amp; ROW(K406)-$B406+VLOOKUP(1,INDIRECT("A" &amp; ROW(K406)+1-$B406 &amp; ":B999"),2,0)</f>
        <v>T406:T410</v>
      </c>
      <c r="L406" s="69" t="str">
        <f ca="1">"M" &amp; ROW(I406)+1-$B406 &amp; ":U" &amp; ROW(I406)-$B406+VLOOKUP(1,INDIRECT("A" &amp; ROW(I406)+1-$B406 &amp; ":B999"),2,0)</f>
        <v>M406:U410</v>
      </c>
      <c r="M406" s="5">
        <f ca="1">IF(N406="","",RANK($U406,INDIRECT(H406),0))</f>
        <v>1</v>
      </c>
      <c r="N406" s="7">
        <v>20</v>
      </c>
      <c r="O406" s="76">
        <v>15</v>
      </c>
      <c r="P406" s="76">
        <v>0</v>
      </c>
      <c r="Q406" s="76">
        <v>0</v>
      </c>
      <c r="R406" s="76">
        <f>IF(RANK($O406,$O406:$Q406,0)=1,$O406,IF(RANK($P406,$O406:$Q406,0)=1,$P406,$Q406))</f>
        <v>15</v>
      </c>
      <c r="S406" s="76">
        <f>IF(RANK($O406,$O406:$Q406,0)=2,$O406,IF(RANK($P406,$O406:$Q406,0)=2,$P406,$Q406))</f>
        <v>0</v>
      </c>
      <c r="T406" s="76">
        <f>IF(RANK($O406,$O406:$Q406,0)=3,$O406,IF(RANK($P406,$O406:$Q406,0)=3,$P406,$Q406))</f>
        <v>0</v>
      </c>
      <c r="U406" s="76">
        <f>((($R406)*10000)+$S406)*10000+$T406+$N406/1000</f>
        <v>1500000000.02</v>
      </c>
    </row>
    <row r="407" spans="1:23">
      <c r="A407" s="38" t="str">
        <f>IF(AND(N408=""),1,"")</f>
        <v/>
      </c>
      <c r="B407" s="84">
        <f>IF(B406="",1,B406+1)</f>
        <v>2</v>
      </c>
      <c r="C407" s="84">
        <f ca="1">IF(M407="","",VLOOKUP($B407,INDIRECT(L407),2,FALSE))</f>
        <v>23</v>
      </c>
      <c r="D407" s="67" t="str">
        <f ca="1">IF($C407="","",IF(ISERROR(VLOOKUP(C407,Athletes,2,FALSE)),"Unknown Athlete",PROPER(VLOOKUP(C407,Athletes,2,FALSE))))</f>
        <v>Zoe Lawrence</v>
      </c>
      <c r="E407" s="67" t="str">
        <f ca="1">IF($C407="","",IF(VLOOKUP(C407,Athletes,3,FALSE)="","",VLOOKUP(C407,Athletes,3,FALSE)))</f>
        <v>CAC</v>
      </c>
      <c r="F407" s="67" t="str">
        <f ca="1">IF($C407="","",IF(ISERROR(VLOOKUP(C407,Athletes,7,FALSE)),"",VLOOKUP(C407,Athletes,7,FALSE)))</f>
        <v>U11G</v>
      </c>
      <c r="G407" s="85">
        <f ca="1">IF(M407="","",VLOOKUP($B407,INDIRECT(L407),6,FALSE))</f>
        <v>9</v>
      </c>
      <c r="H407" s="69" t="str">
        <f ca="1">"U" &amp; ROW(H407)+1-$B407 &amp; ":U" &amp; ROW(H407)-$B407+VLOOKUP(1,INDIRECT("A" &amp; ROW(H407)+1-$B407 &amp; ":B999"),2,0)</f>
        <v>U406:U410</v>
      </c>
      <c r="I407" s="69" t="str">
        <f ca="1">"R" &amp; ROW(I407)+1-$B407 &amp; ":R" &amp; ROW(I407)-$B407+VLOOKUP(1,INDIRECT("A" &amp; ROW(I407)+1-$B407 &amp; ":B999"),2,0)</f>
        <v>R406:R410</v>
      </c>
      <c r="J407" s="69" t="str">
        <f ca="1">"S" &amp; ROW(J407)+1-$B407 &amp; ":S" &amp; ROW(J407)-$B407+VLOOKUP(1,INDIRECT("A" &amp; ROW(J407)+1-$B407 &amp; ":B999"),2,0)</f>
        <v>S406:S410</v>
      </c>
      <c r="K407" s="69" t="str">
        <f ca="1">"T" &amp; ROW(K407)+1-$B407 &amp; ":T" &amp; ROW(K407)-$B407+VLOOKUP(1,INDIRECT("A" &amp; ROW(K407)+1-$B407 &amp; ":B999"),2,0)</f>
        <v>T406:T410</v>
      </c>
      <c r="L407" s="69" t="str">
        <f ca="1">"M" &amp; ROW(I407)+1-$B407 &amp; ":U" &amp; ROW(I407)-$B407+VLOOKUP(1,INDIRECT("A" &amp; ROW(I407)+1-$B407 &amp; ":B999"),2,0)</f>
        <v>M406:U410</v>
      </c>
      <c r="M407" s="5">
        <f ca="1">IF(N407="","",RANK($U407,INDIRECT(H407),0))</f>
        <v>5</v>
      </c>
      <c r="N407" s="7">
        <v>21</v>
      </c>
      <c r="O407" s="76">
        <v>6</v>
      </c>
      <c r="P407" s="76">
        <v>0</v>
      </c>
      <c r="Q407" s="76">
        <v>0</v>
      </c>
      <c r="R407" s="76">
        <f>IF(RANK($O407,$O407:$Q407,0)=1,$O407,IF(RANK($P407,$O407:$Q407,0)=1,$P407,$Q407))</f>
        <v>6</v>
      </c>
      <c r="S407" s="76">
        <f>IF(RANK($O407,$O407:$Q407,0)=2,$O407,IF(RANK($P407,$O407:$Q407,0)=2,$P407,$Q407))</f>
        <v>0</v>
      </c>
      <c r="T407" s="76">
        <f>IF(RANK($O407,$O407:$Q407,0)=3,$O407,IF(RANK($P407,$O407:$Q407,0)=3,$P407,$Q407))</f>
        <v>0</v>
      </c>
      <c r="U407" s="76">
        <f>((($R407)*10000)+$S407)*10000+$T407+$N407/1000</f>
        <v>600000000.02100003</v>
      </c>
    </row>
    <row r="408" spans="1:23">
      <c r="A408" s="38" t="str">
        <f>IF(AND(N409=""),1,"")</f>
        <v/>
      </c>
      <c r="B408" s="84">
        <f>IF(B407="",1,B407+1)</f>
        <v>3</v>
      </c>
      <c r="C408" s="84">
        <f ca="1">IF(M408="","",VLOOKUP($B408,INDIRECT(L408),2,FALSE))</f>
        <v>22</v>
      </c>
      <c r="D408" s="67" t="str">
        <f ca="1">IF($C408="","",IF(ISERROR(VLOOKUP(C408,Athletes,2,FALSE)),"Unknown Athlete",PROPER(VLOOKUP(C408,Athletes,2,FALSE))))</f>
        <v>Rebecca Benney</v>
      </c>
      <c r="E408" s="67" t="str">
        <f ca="1">IF($C408="","",IF(VLOOKUP(C408,Athletes,3,FALSE)="","",VLOOKUP(C408,Athletes,3,FALSE)))</f>
        <v>CAC</v>
      </c>
      <c r="F408" s="67" t="str">
        <f ca="1">IF($C408="","",IF(ISERROR(VLOOKUP(C408,Athletes,7,FALSE)),"",VLOOKUP(C408,Athletes,7,FALSE)))</f>
        <v>U11G</v>
      </c>
      <c r="G408" s="85">
        <f ca="1">IF(M408="","",VLOOKUP($B408,INDIRECT(L408),6,FALSE))</f>
        <v>8</v>
      </c>
      <c r="H408" s="69" t="str">
        <f ca="1">"U" &amp; ROW(H408)+1-$B408 &amp; ":U" &amp; ROW(H408)-$B408+VLOOKUP(1,INDIRECT("A" &amp; ROW(H408)+1-$B408 &amp; ":B999"),2,0)</f>
        <v>U406:U410</v>
      </c>
      <c r="I408" s="69" t="str">
        <f ca="1">"R" &amp; ROW(I408)+1-$B408 &amp; ":R" &amp; ROW(I408)-$B408+VLOOKUP(1,INDIRECT("A" &amp; ROW(I408)+1-$B408 &amp; ":B999"),2,0)</f>
        <v>R406:R410</v>
      </c>
      <c r="J408" s="69" t="str">
        <f ca="1">"S" &amp; ROW(J408)+1-$B408 &amp; ":S" &amp; ROW(J408)-$B408+VLOOKUP(1,INDIRECT("A" &amp; ROW(J408)+1-$B408 &amp; ":B999"),2,0)</f>
        <v>S406:S410</v>
      </c>
      <c r="K408" s="69" t="str">
        <f ca="1">"T" &amp; ROW(K408)+1-$B408 &amp; ":T" &amp; ROW(K408)-$B408+VLOOKUP(1,INDIRECT("A" &amp; ROW(K408)+1-$B408 &amp; ":B999"),2,0)</f>
        <v>T406:T410</v>
      </c>
      <c r="L408" s="69" t="str">
        <f ca="1">"M" &amp; ROW(I408)+1-$B408 &amp; ":U" &amp; ROW(I408)-$B408+VLOOKUP(1,INDIRECT("A" &amp; ROW(I408)+1-$B408 &amp; ":B999"),2,0)</f>
        <v>M406:U410</v>
      </c>
      <c r="M408" s="5">
        <f ca="1">IF(N408="","",RANK($U408,INDIRECT(H408),0))</f>
        <v>3</v>
      </c>
      <c r="N408" s="7">
        <v>22</v>
      </c>
      <c r="O408" s="76">
        <v>8</v>
      </c>
      <c r="P408" s="76">
        <v>0</v>
      </c>
      <c r="Q408" s="76">
        <v>0</v>
      </c>
      <c r="R408" s="76">
        <f>IF(RANK($O408,$O408:$Q408,0)=1,$O408,IF(RANK($P408,$O408:$Q408,0)=1,$P408,$Q408))</f>
        <v>8</v>
      </c>
      <c r="S408" s="76">
        <f>IF(RANK($O408,$O408:$Q408,0)=2,$O408,IF(RANK($P408,$O408:$Q408,0)=2,$P408,$Q408))</f>
        <v>0</v>
      </c>
      <c r="T408" s="76">
        <f>IF(RANK($O408,$O408:$Q408,0)=3,$O408,IF(RANK($P408,$O408:$Q408,0)=3,$P408,$Q408))</f>
        <v>0</v>
      </c>
      <c r="U408" s="76">
        <f>((($R408)*10000)+$S408)*10000+$T408+$N408/1000</f>
        <v>800000000.02199996</v>
      </c>
    </row>
    <row r="409" spans="1:23">
      <c r="A409" s="38" t="str">
        <f>IF(AND(N410=""),1,"")</f>
        <v/>
      </c>
      <c r="B409" s="84">
        <f>IF(B408="",1,B408+1)</f>
        <v>4</v>
      </c>
      <c r="C409" s="84">
        <f ca="1">IF(M409="","",VLOOKUP($B409,INDIRECT(L409),2,FALSE))</f>
        <v>24</v>
      </c>
      <c r="D409" s="67" t="str">
        <f ca="1">IF($C409="","",IF(ISERROR(VLOOKUP(C409,Athletes,2,FALSE)),"Unknown Athlete",PROPER(VLOOKUP(C409,Athletes,2,FALSE))))</f>
        <v>Catherine Groves</v>
      </c>
      <c r="E409" s="67" t="str">
        <f ca="1">IF($C409="","",IF(VLOOKUP(C409,Athletes,3,FALSE)="","",VLOOKUP(C409,Athletes,3,FALSE)))</f>
        <v>CAC</v>
      </c>
      <c r="F409" s="67" t="str">
        <f ca="1">IF($C409="","",IF(ISERROR(VLOOKUP(C409,Athletes,7,FALSE)),"",VLOOKUP(C409,Athletes,7,FALSE)))</f>
        <v>U11G</v>
      </c>
      <c r="G409" s="85">
        <f ca="1">IF(M409="","",VLOOKUP($B409,INDIRECT(L409),6,FALSE))</f>
        <v>7</v>
      </c>
      <c r="H409" s="69" t="str">
        <f ca="1">"U" &amp; ROW(H409)+1-$B409 &amp; ":U" &amp; ROW(H409)-$B409+VLOOKUP(1,INDIRECT("A" &amp; ROW(H409)+1-$B409 &amp; ":B999"),2,0)</f>
        <v>U406:U410</v>
      </c>
      <c r="I409" s="69" t="str">
        <f ca="1">"R" &amp; ROW(I409)+1-$B409 &amp; ":R" &amp; ROW(I409)-$B409+VLOOKUP(1,INDIRECT("A" &amp; ROW(I409)+1-$B409 &amp; ":B999"),2,0)</f>
        <v>R406:R410</v>
      </c>
      <c r="J409" s="69" t="str">
        <f ca="1">"S" &amp; ROW(J409)+1-$B409 &amp; ":S" &amp; ROW(J409)-$B409+VLOOKUP(1,INDIRECT("A" &amp; ROW(J409)+1-$B409 &amp; ":B999"),2,0)</f>
        <v>S406:S410</v>
      </c>
      <c r="K409" s="69" t="str">
        <f ca="1">"T" &amp; ROW(K409)+1-$B409 &amp; ":T" &amp; ROW(K409)-$B409+VLOOKUP(1,INDIRECT("A" &amp; ROW(K409)+1-$B409 &amp; ":B999"),2,0)</f>
        <v>T406:T410</v>
      </c>
      <c r="L409" s="69" t="str">
        <f ca="1">"M" &amp; ROW(I409)+1-$B409 &amp; ":U" &amp; ROW(I409)-$B409+VLOOKUP(1,INDIRECT("A" &amp; ROW(I409)+1-$B409 &amp; ":B999"),2,0)</f>
        <v>M406:U410</v>
      </c>
      <c r="M409" s="5">
        <f ca="1">IF(N409="","",RANK($U409,INDIRECT(H409),0))</f>
        <v>2</v>
      </c>
      <c r="N409" s="7">
        <v>23</v>
      </c>
      <c r="O409" s="76">
        <v>9</v>
      </c>
      <c r="P409" s="76">
        <v>0</v>
      </c>
      <c r="Q409" s="76">
        <v>0</v>
      </c>
      <c r="R409" s="76">
        <f>IF(RANK($O409,$O409:$Q409,0)=1,$O409,IF(RANK($P409,$O409:$Q409,0)=1,$P409,$Q409))</f>
        <v>9</v>
      </c>
      <c r="S409" s="76">
        <f>IF(RANK($O409,$O409:$Q409,0)=2,$O409,IF(RANK($P409,$O409:$Q409,0)=2,$P409,$Q409))</f>
        <v>0</v>
      </c>
      <c r="T409" s="76">
        <f>IF(RANK($O409,$O409:$Q409,0)=3,$O409,IF(RANK($P409,$O409:$Q409,0)=3,$P409,$Q409))</f>
        <v>0</v>
      </c>
      <c r="U409" s="76">
        <f>((($R409)*10000)+$S409)*10000+$T409+$N409/1000</f>
        <v>900000000.023</v>
      </c>
    </row>
    <row r="410" spans="1:23">
      <c r="A410" s="38">
        <f>IF(AND(N411=""),1,"")</f>
        <v>1</v>
      </c>
      <c r="B410" s="84">
        <f>IF(B409="",1,B409+1)</f>
        <v>5</v>
      </c>
      <c r="C410" s="84">
        <f ca="1">IF(M410="","",VLOOKUP($B410,INDIRECT(L410),2,FALSE))</f>
        <v>21</v>
      </c>
      <c r="D410" s="67" t="str">
        <f ca="1">IF($C410="","",IF(ISERROR(VLOOKUP(C410,Athletes,2,FALSE)),"Unknown Athlete",PROPER(VLOOKUP(C410,Athletes,2,FALSE))))</f>
        <v>Isabel Jones</v>
      </c>
      <c r="E410" s="67" t="str">
        <f ca="1">IF($C410="","",IF(VLOOKUP(C410,Athletes,3,FALSE)="","",VLOOKUP(C410,Athletes,3,FALSE)))</f>
        <v>N&amp;P</v>
      </c>
      <c r="F410" s="67" t="str">
        <f ca="1">IF($C410="","",IF(ISERROR(VLOOKUP(C410,Athletes,7,FALSE)),"",VLOOKUP(C410,Athletes,7,FALSE)))</f>
        <v>U11G</v>
      </c>
      <c r="G410" s="85">
        <f ca="1">IF(M410="","",VLOOKUP($B410,INDIRECT(L410),6,FALSE))</f>
        <v>6</v>
      </c>
      <c r="H410" s="69" t="str">
        <f ca="1">"U" &amp; ROW(H410)+1-$B410 &amp; ":U" &amp; ROW(H410)-$B410+VLOOKUP(1,INDIRECT("A" &amp; ROW(H410)+1-$B410 &amp; ":B999"),2,0)</f>
        <v>U406:U410</v>
      </c>
      <c r="I410" s="69" t="str">
        <f ca="1">"R" &amp; ROW(I410)+1-$B410 &amp; ":R" &amp; ROW(I410)-$B410+VLOOKUP(1,INDIRECT("A" &amp; ROW(I410)+1-$B410 &amp; ":B999"),2,0)</f>
        <v>R406:R410</v>
      </c>
      <c r="J410" s="69" t="str">
        <f ca="1">"S" &amp; ROW(J410)+1-$B410 &amp; ":S" &amp; ROW(J410)-$B410+VLOOKUP(1,INDIRECT("A" &amp; ROW(J410)+1-$B410 &amp; ":B999"),2,0)</f>
        <v>S406:S410</v>
      </c>
      <c r="K410" s="69" t="str">
        <f ca="1">"T" &amp; ROW(K410)+1-$B410 &amp; ":T" &amp; ROW(K410)-$B410+VLOOKUP(1,INDIRECT("A" &amp; ROW(K410)+1-$B410 &amp; ":B999"),2,0)</f>
        <v>T406:T410</v>
      </c>
      <c r="L410" s="69" t="str">
        <f ca="1">"M" &amp; ROW(I410)+1-$B410 &amp; ":U" &amp; ROW(I410)-$B410+VLOOKUP(1,INDIRECT("A" &amp; ROW(I410)+1-$B410 &amp; ":B999"),2,0)</f>
        <v>M406:U410</v>
      </c>
      <c r="M410" s="5">
        <f ca="1">IF(N410="","",RANK($U410,INDIRECT(H410),0))</f>
        <v>4</v>
      </c>
      <c r="N410" s="7">
        <v>24</v>
      </c>
      <c r="O410" s="76">
        <v>7</v>
      </c>
      <c r="P410" s="76">
        <v>0</v>
      </c>
      <c r="Q410" s="76">
        <v>0</v>
      </c>
      <c r="R410" s="76">
        <f>IF(RANK($O410,$O410:$Q410,0)=1,$O410,IF(RANK($P410,$O410:$Q410,0)=1,$P410,$Q410))</f>
        <v>7</v>
      </c>
      <c r="S410" s="76">
        <f>IF(RANK($O410,$O410:$Q410,0)=2,$O410,IF(RANK($P410,$O410:$Q410,0)=2,$P410,$Q410))</f>
        <v>0</v>
      </c>
      <c r="T410" s="76">
        <f>IF(RANK($O410,$O410:$Q410,0)=3,$O410,IF(RANK($P410,$O410:$Q410,0)=3,$P410,$Q410))</f>
        <v>0</v>
      </c>
      <c r="U410" s="76">
        <f>((($R410)*10000)+$S410)*10000+$T410+$N410/1000</f>
        <v>700000000.02400005</v>
      </c>
    </row>
    <row r="411" spans="1:23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</row>
    <row r="412" spans="1:23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</row>
    <row r="413" spans="1:23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</row>
    <row r="414" spans="1:23" ht="18">
      <c r="B414" s="66" t="s">
        <v>10</v>
      </c>
      <c r="C414" s="66" t="s">
        <v>174</v>
      </c>
      <c r="E414" s="66"/>
      <c r="G414" s="68"/>
      <c r="N414" s="70" t="s">
        <v>15</v>
      </c>
      <c r="O414" s="71"/>
      <c r="P414" s="71"/>
      <c r="Q414" s="72"/>
      <c r="R414" s="72"/>
      <c r="S414" s="72"/>
      <c r="T414" s="72"/>
      <c r="U414" s="73"/>
      <c r="V414" s="73"/>
      <c r="W414" s="73"/>
    </row>
    <row r="415" spans="1:23" ht="15.75" customHeight="1">
      <c r="B415" s="66"/>
      <c r="D415" s="66"/>
      <c r="E415" s="74"/>
      <c r="N415" s="5"/>
      <c r="R415" s="76"/>
      <c r="S415" s="76"/>
      <c r="T415" s="76"/>
    </row>
    <row r="416" spans="1:23" ht="15.75" thickBot="1">
      <c r="A416" s="40" t="s">
        <v>50</v>
      </c>
      <c r="B416" s="10" t="s">
        <v>9</v>
      </c>
      <c r="C416" s="10" t="s">
        <v>62</v>
      </c>
      <c r="D416" s="10" t="s">
        <v>6</v>
      </c>
      <c r="E416" s="10" t="s">
        <v>7</v>
      </c>
      <c r="F416" s="10" t="s">
        <v>49</v>
      </c>
      <c r="G416" s="43" t="s">
        <v>167</v>
      </c>
      <c r="H416" s="79" t="s">
        <v>54</v>
      </c>
      <c r="I416" s="79" t="s">
        <v>51</v>
      </c>
      <c r="J416" s="79" t="s">
        <v>52</v>
      </c>
      <c r="K416" s="79" t="s">
        <v>53</v>
      </c>
      <c r="L416" s="79" t="s">
        <v>24</v>
      </c>
      <c r="M416" s="80" t="s">
        <v>23</v>
      </c>
      <c r="N416" s="81" t="s">
        <v>62</v>
      </c>
      <c r="O416" s="82" t="s">
        <v>16</v>
      </c>
      <c r="P416" s="82" t="s">
        <v>17</v>
      </c>
      <c r="Q416" s="82" t="s">
        <v>18</v>
      </c>
      <c r="R416" s="83" t="s">
        <v>19</v>
      </c>
      <c r="S416" s="83" t="s">
        <v>20</v>
      </c>
      <c r="T416" s="83" t="s">
        <v>21</v>
      </c>
      <c r="U416" s="80" t="s">
        <v>22</v>
      </c>
    </row>
    <row r="417" spans="1:23" ht="15">
      <c r="B417" s="77"/>
      <c r="C417" s="77"/>
      <c r="D417" s="77"/>
      <c r="E417" s="77"/>
      <c r="F417" s="77"/>
      <c r="G417" s="78"/>
      <c r="H417" s="69"/>
      <c r="I417" s="69"/>
      <c r="N417" s="5"/>
      <c r="R417" s="76"/>
      <c r="S417" s="76"/>
      <c r="T417" s="76"/>
      <c r="U417" s="76"/>
    </row>
    <row r="418" spans="1:23">
      <c r="A418" s="38" t="str">
        <f>IF(AND(N419=""),1,"")</f>
        <v/>
      </c>
      <c r="B418" s="84">
        <f>IF(B417="",1,B417+1)</f>
        <v>1</v>
      </c>
      <c r="C418" s="84">
        <f ca="1">IF(M418="","",VLOOKUP($B418,INDIRECT(L418),2,FALSE))</f>
        <v>25</v>
      </c>
      <c r="D418" s="67" t="str">
        <f ca="1">IF($C418="","",IF(ISERROR(VLOOKUP(C418,Athletes,2,FALSE)),"Unknown Athlete",PROPER(VLOOKUP(C418,Athletes,2,FALSE))))</f>
        <v>Leon Smith</v>
      </c>
      <c r="E418" s="67" t="str">
        <f ca="1">IF($C418="","",IF(VLOOKUP(C418,Athletes,3,FALSE)="","",VLOOKUP(C418,Athletes,3,FALSE)))</f>
        <v>CAC</v>
      </c>
      <c r="F418" s="67" t="str">
        <f ca="1">IF($C418="","",IF(ISERROR(VLOOKUP(C418,Athletes,7,FALSE)),"",VLOOKUP(C418,Athletes,7,FALSE)))</f>
        <v>U12B</v>
      </c>
      <c r="G418" s="85">
        <f ca="1">IF(M418="","",VLOOKUP($B418,INDIRECT(L418),6,FALSE))</f>
        <v>13</v>
      </c>
      <c r="H418" s="69" t="str">
        <f ca="1">"U" &amp; ROW(H418)+1-$B418 &amp; ":U" &amp; ROW(H418)-$B418+VLOOKUP(1,INDIRECT("A" &amp; ROW(H418)+1-$B418 &amp; ":B999"),2,0)</f>
        <v>U418:U419</v>
      </c>
      <c r="I418" s="69" t="str">
        <f ca="1">"R" &amp; ROW(I418)+1-$B418 &amp; ":R" &amp; ROW(I418)-$B418+VLOOKUP(1,INDIRECT("A" &amp; ROW(I418)+1-$B418 &amp; ":B999"),2,0)</f>
        <v>R418:R419</v>
      </c>
      <c r="J418" s="69" t="str">
        <f ca="1">"S" &amp; ROW(J418)+1-$B418 &amp; ":S" &amp; ROW(J418)-$B418+VLOOKUP(1,INDIRECT("A" &amp; ROW(J418)+1-$B418 &amp; ":B999"),2,0)</f>
        <v>S418:S419</v>
      </c>
      <c r="K418" s="69" t="str">
        <f ca="1">"T" &amp; ROW(K418)+1-$B418 &amp; ":T" &amp; ROW(K418)-$B418+VLOOKUP(1,INDIRECT("A" &amp; ROW(K418)+1-$B418 &amp; ":B999"),2,0)</f>
        <v>T418:T419</v>
      </c>
      <c r="L418" s="69" t="str">
        <f ca="1">"M" &amp; ROW(I418)+1-$B418 &amp; ":U" &amp; ROW(I418)-$B418+VLOOKUP(1,INDIRECT("A" &amp; ROW(I418)+1-$B418 &amp; ":B999"),2,0)</f>
        <v>M418:U419</v>
      </c>
      <c r="M418" s="5">
        <f ca="1">IF(N418="","",RANK($U418,INDIRECT(H418),0))</f>
        <v>1</v>
      </c>
      <c r="N418" s="7">
        <v>25</v>
      </c>
      <c r="O418" s="76">
        <v>13</v>
      </c>
      <c r="P418" s="76">
        <v>0</v>
      </c>
      <c r="Q418" s="76">
        <v>0</v>
      </c>
      <c r="R418" s="76">
        <f>IF(RANK($O418,$O418:$Q418,0)=1,$O418,IF(RANK($P418,$O418:$Q418,0)=1,$P418,$Q418))</f>
        <v>13</v>
      </c>
      <c r="S418" s="76">
        <f>IF(RANK($O418,$O418:$Q418,0)=2,$O418,IF(RANK($P418,$O418:$Q418,0)=2,$P418,$Q418))</f>
        <v>0</v>
      </c>
      <c r="T418" s="76">
        <f>IF(RANK($O418,$O418:$Q418,0)=3,$O418,IF(RANK($P418,$O418:$Q418,0)=3,$P418,$Q418))</f>
        <v>0</v>
      </c>
      <c r="U418" s="76">
        <f>((($R418)*10000)+$S418)*10000+$T418+$N418/1000</f>
        <v>1300000000.0250001</v>
      </c>
    </row>
    <row r="419" spans="1:23">
      <c r="A419" s="38">
        <f>IF(AND(N420=""),1,"")</f>
        <v>1</v>
      </c>
      <c r="B419" s="84">
        <f>IF(B418="",1,B418+1)</f>
        <v>2</v>
      </c>
      <c r="C419" s="84">
        <f ca="1">IF(M419="","",VLOOKUP($B419,INDIRECT(L419),2,FALSE))</f>
        <v>26</v>
      </c>
      <c r="D419" s="67" t="str">
        <f ca="1">IF($C419="","",IF(ISERROR(VLOOKUP(C419,Athletes,2,FALSE)),"Unknown Athlete",PROPER(VLOOKUP(C419,Athletes,2,FALSE))))</f>
        <v xml:space="preserve">Sam Brereton </v>
      </c>
      <c r="E419" s="67" t="str">
        <f ca="1">IF($C419="","",IF(VLOOKUP(C419,Athletes,3,FALSE)="","",VLOOKUP(C419,Athletes,3,FALSE)))</f>
        <v>N&amp;P</v>
      </c>
      <c r="F419" s="67" t="str">
        <f ca="1">IF($C419="","",IF(ISERROR(VLOOKUP(C419,Athletes,7,FALSE)),"",VLOOKUP(C419,Athletes,7,FALSE)))</f>
        <v>U12B</v>
      </c>
      <c r="G419" s="85">
        <f ca="1">IF(M419="","",VLOOKUP($B419,INDIRECT(L419),6,FALSE))</f>
        <v>11</v>
      </c>
      <c r="H419" s="69" t="str">
        <f ca="1">"U" &amp; ROW(H419)+1-$B419 &amp; ":U" &amp; ROW(H419)-$B419+VLOOKUP(1,INDIRECT("A" &amp; ROW(H419)+1-$B419 &amp; ":B999"),2,0)</f>
        <v>U418:U419</v>
      </c>
      <c r="I419" s="69" t="str">
        <f ca="1">"R" &amp; ROW(I419)+1-$B419 &amp; ":R" &amp; ROW(I419)-$B419+VLOOKUP(1,INDIRECT("A" &amp; ROW(I419)+1-$B419 &amp; ":B999"),2,0)</f>
        <v>R418:R419</v>
      </c>
      <c r="J419" s="69" t="str">
        <f ca="1">"S" &amp; ROW(J419)+1-$B419 &amp; ":S" &amp; ROW(J419)-$B419+VLOOKUP(1,INDIRECT("A" &amp; ROW(J419)+1-$B419 &amp; ":B999"),2,0)</f>
        <v>S418:S419</v>
      </c>
      <c r="K419" s="69" t="str">
        <f ca="1">"T" &amp; ROW(K419)+1-$B419 &amp; ":T" &amp; ROW(K419)-$B419+VLOOKUP(1,INDIRECT("A" &amp; ROW(K419)+1-$B419 &amp; ":B999"),2,0)</f>
        <v>T418:T419</v>
      </c>
      <c r="L419" s="69" t="str">
        <f ca="1">"M" &amp; ROW(I419)+1-$B419 &amp; ":U" &amp; ROW(I419)-$B419+VLOOKUP(1,INDIRECT("A" &amp; ROW(I419)+1-$B419 &amp; ":B999"),2,0)</f>
        <v>M418:U419</v>
      </c>
      <c r="M419" s="5">
        <f ca="1">IF(N419="","",RANK($U419,INDIRECT(H419),0))</f>
        <v>2</v>
      </c>
      <c r="N419" s="7">
        <v>26</v>
      </c>
      <c r="O419" s="76">
        <v>11</v>
      </c>
      <c r="P419" s="76">
        <v>0</v>
      </c>
      <c r="Q419" s="76">
        <v>0</v>
      </c>
      <c r="R419" s="76">
        <f>IF(RANK($O419,$O419:$Q419,0)=1,$O419,IF(RANK($P419,$O419:$Q419,0)=1,$P419,$Q419))</f>
        <v>11</v>
      </c>
      <c r="S419" s="76">
        <f>IF(RANK($O419,$O419:$Q419,0)=2,$O419,IF(RANK($P419,$O419:$Q419,0)=2,$P419,$Q419))</f>
        <v>0</v>
      </c>
      <c r="T419" s="76">
        <f>IF(RANK($O419,$O419:$Q419,0)=3,$O419,IF(RANK($P419,$O419:$Q419,0)=3,$P419,$Q419))</f>
        <v>0</v>
      </c>
      <c r="U419" s="76">
        <f>((($R419)*10000)+$S419)*10000+$T419+$N419/1000</f>
        <v>1100000000.026</v>
      </c>
    </row>
    <row r="420" spans="1:23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</row>
    <row r="421" spans="1:23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</row>
    <row r="422" spans="1:23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</row>
    <row r="423" spans="1:23" ht="18">
      <c r="B423" s="66" t="s">
        <v>10</v>
      </c>
      <c r="C423" s="66" t="s">
        <v>175</v>
      </c>
      <c r="E423" s="66"/>
      <c r="G423" s="68"/>
      <c r="N423" s="70" t="s">
        <v>15</v>
      </c>
      <c r="O423" s="71"/>
      <c r="P423" s="71"/>
      <c r="Q423" s="72"/>
      <c r="R423" s="72"/>
      <c r="S423" s="72"/>
      <c r="T423" s="72"/>
      <c r="U423" s="73"/>
      <c r="V423" s="73"/>
      <c r="W423" s="73"/>
    </row>
    <row r="424" spans="1:23" ht="15.75" customHeight="1">
      <c r="B424" s="66"/>
      <c r="D424" s="66"/>
      <c r="E424" s="74"/>
      <c r="N424" s="5"/>
      <c r="R424" s="76"/>
      <c r="S424" s="76"/>
      <c r="T424" s="76"/>
    </row>
    <row r="425" spans="1:23" ht="15.75" thickBot="1">
      <c r="A425" s="40" t="s">
        <v>50</v>
      </c>
      <c r="B425" s="10" t="s">
        <v>9</v>
      </c>
      <c r="C425" s="10" t="s">
        <v>62</v>
      </c>
      <c r="D425" s="10" t="s">
        <v>6</v>
      </c>
      <c r="E425" s="10" t="s">
        <v>7</v>
      </c>
      <c r="F425" s="10" t="s">
        <v>49</v>
      </c>
      <c r="G425" s="43" t="s">
        <v>167</v>
      </c>
      <c r="H425" s="79" t="s">
        <v>54</v>
      </c>
      <c r="I425" s="79" t="s">
        <v>51</v>
      </c>
      <c r="J425" s="79" t="s">
        <v>52</v>
      </c>
      <c r="K425" s="79" t="s">
        <v>53</v>
      </c>
      <c r="L425" s="79" t="s">
        <v>24</v>
      </c>
      <c r="M425" s="80" t="s">
        <v>23</v>
      </c>
      <c r="N425" s="81" t="s">
        <v>62</v>
      </c>
      <c r="O425" s="82" t="s">
        <v>16</v>
      </c>
      <c r="P425" s="82" t="s">
        <v>17</v>
      </c>
      <c r="Q425" s="82" t="s">
        <v>18</v>
      </c>
      <c r="R425" s="83" t="s">
        <v>19</v>
      </c>
      <c r="S425" s="83" t="s">
        <v>20</v>
      </c>
      <c r="T425" s="83" t="s">
        <v>21</v>
      </c>
      <c r="U425" s="80" t="s">
        <v>22</v>
      </c>
    </row>
    <row r="426" spans="1:23" ht="15">
      <c r="B426" s="77"/>
      <c r="C426" s="77"/>
      <c r="D426" s="77"/>
      <c r="E426" s="77"/>
      <c r="F426" s="77"/>
      <c r="G426" s="78"/>
      <c r="H426" s="69"/>
      <c r="I426" s="69"/>
      <c r="N426" s="5"/>
      <c r="R426" s="76"/>
      <c r="S426" s="76"/>
      <c r="T426" s="76"/>
      <c r="U426" s="76"/>
    </row>
    <row r="427" spans="1:23">
      <c r="A427" s="38" t="str">
        <f t="shared" ref="A427:A476" si="99">IF(AND(N428=""),1,"")</f>
        <v/>
      </c>
      <c r="B427" s="84">
        <f t="shared" ref="B427:B476" si="100">IF(B426="",1,B426+1)</f>
        <v>1</v>
      </c>
      <c r="C427" s="84">
        <f ca="1">IF(M427="","",VLOOKUP($B427,INDIRECT(L427),2,FALSE))</f>
        <v>28</v>
      </c>
      <c r="D427" s="67" t="str">
        <f t="shared" ref="D427:D458" ca="1" si="101">IF($C427="","",IF(ISERROR(VLOOKUP(C427,Athletes,2,FALSE)),"Unknown Athlete",PROPER(VLOOKUP(C427,Athletes,2,FALSE))))</f>
        <v>Jess White</v>
      </c>
      <c r="E427" s="67" t="str">
        <f t="shared" ref="E427:E458" ca="1" si="102">IF($C427="","",IF(VLOOKUP(C427,Athletes,3,FALSE)="","",VLOOKUP(C427,Athletes,3,FALSE)))</f>
        <v>CAC</v>
      </c>
      <c r="F427" s="67" t="str">
        <f t="shared" ref="F427:F476" ca="1" si="103">IF($C427="","",IF(ISERROR(VLOOKUP(C427,Athletes,7,FALSE)),"",VLOOKUP(C427,Athletes,7,FALSE)))</f>
        <v>U12G</v>
      </c>
      <c r="G427" s="85">
        <f t="shared" ref="G427:G476" ca="1" si="104">IF(M427="","",VLOOKUP($B427,INDIRECT(L427),6,FALSE))</f>
        <v>13</v>
      </c>
      <c r="H427" s="69" t="str">
        <f t="shared" ref="H427:H476" ca="1" si="105">"U" &amp; ROW(H427)+1-$B427 &amp; ":U" &amp; ROW(H427)-$B427+VLOOKUP(1,INDIRECT("A" &amp; ROW(H427)+1-$B427 &amp; ":B999"),2,0)</f>
        <v>U427:U429</v>
      </c>
      <c r="I427" s="69" t="str">
        <f t="shared" ref="I427:I476" ca="1" si="106">"R" &amp; ROW(I427)+1-$B427 &amp; ":R" &amp; ROW(I427)-$B427+VLOOKUP(1,INDIRECT("A" &amp; ROW(I427)+1-$B427 &amp; ":B999"),2,0)</f>
        <v>R427:R429</v>
      </c>
      <c r="J427" s="69" t="str">
        <f t="shared" ref="J427:J476" ca="1" si="107">"S" &amp; ROW(J427)+1-$B427 &amp; ":S" &amp; ROW(J427)-$B427+VLOOKUP(1,INDIRECT("A" &amp; ROW(J427)+1-$B427 &amp; ":B999"),2,0)</f>
        <v>S427:S429</v>
      </c>
      <c r="K427" s="69" t="str">
        <f t="shared" ref="K427:K476" ca="1" si="108">"T" &amp; ROW(K427)+1-$B427 &amp; ":T" &amp; ROW(K427)-$B427+VLOOKUP(1,INDIRECT("A" &amp; ROW(K427)+1-$B427 &amp; ":B999"),2,0)</f>
        <v>T427:T429</v>
      </c>
      <c r="L427" s="69" t="str">
        <f t="shared" ref="L427:L476" ca="1" si="109">"M" &amp; ROW(I427)+1-$B427 &amp; ":U" &amp; ROW(I427)-$B427+VLOOKUP(1,INDIRECT("A" &amp; ROW(I427)+1-$B427 &amp; ":B999"),2,0)</f>
        <v>M427:U429</v>
      </c>
      <c r="M427" s="5">
        <f t="shared" ref="M427:M476" ca="1" si="110">IF(N427="","",RANK($U427,INDIRECT(H427),0))</f>
        <v>2</v>
      </c>
      <c r="N427" s="7">
        <v>27</v>
      </c>
      <c r="O427" s="76">
        <v>13</v>
      </c>
      <c r="P427" s="76">
        <v>0</v>
      </c>
      <c r="Q427" s="76">
        <v>0</v>
      </c>
      <c r="R427" s="76">
        <f t="shared" ref="R427:R476" si="111">IF(RANK($O427,$O427:$Q427,0)=1,$O427,IF(RANK($P427,$O427:$Q427,0)=1,$P427,$Q427))</f>
        <v>13</v>
      </c>
      <c r="S427" s="76">
        <f t="shared" ref="S427:S476" si="112">IF(RANK($O427,$O427:$Q427,0)=2,$O427,IF(RANK($P427,$O427:$Q427,0)=2,$P427,$Q427))</f>
        <v>0</v>
      </c>
      <c r="T427" s="76">
        <f t="shared" ref="T427:T476" si="113">IF(RANK($O427,$O427:$Q427,0)=3,$O427,IF(RANK($P427,$O427:$Q427,0)=3,$P427,$Q427))</f>
        <v>0</v>
      </c>
      <c r="U427" s="76">
        <f t="shared" ref="U427:U476" si="114">((($R427)*10000)+$S427)*10000+$T427+$N427/1000</f>
        <v>1300000000.027</v>
      </c>
    </row>
    <row r="428" spans="1:23">
      <c r="A428" s="38" t="str">
        <f t="shared" si="99"/>
        <v/>
      </c>
      <c r="B428" s="84">
        <f t="shared" si="100"/>
        <v>2</v>
      </c>
      <c r="C428" s="84">
        <f t="shared" ref="C428:C476" ca="1" si="115">IF(M428="","",VLOOKUP($B428,INDIRECT(L428),2,FALSE))</f>
        <v>27</v>
      </c>
      <c r="D428" s="67" t="str">
        <f t="shared" ca="1" si="101"/>
        <v>Amara Thompson</v>
      </c>
      <c r="E428" s="67" t="str">
        <f t="shared" ca="1" si="102"/>
        <v>N&amp;P</v>
      </c>
      <c r="F428" s="67" t="str">
        <f t="shared" ca="1" si="103"/>
        <v>U12G</v>
      </c>
      <c r="G428" s="85">
        <f t="shared" ca="1" si="104"/>
        <v>13</v>
      </c>
      <c r="H428" s="69" t="str">
        <f t="shared" ca="1" si="105"/>
        <v>U427:U429</v>
      </c>
      <c r="I428" s="69" t="str">
        <f t="shared" ca="1" si="106"/>
        <v>R427:R429</v>
      </c>
      <c r="J428" s="69" t="str">
        <f t="shared" ca="1" si="107"/>
        <v>S427:S429</v>
      </c>
      <c r="K428" s="69" t="str">
        <f t="shared" ca="1" si="108"/>
        <v>T427:T429</v>
      </c>
      <c r="L428" s="69" t="str">
        <f t="shared" ca="1" si="109"/>
        <v>M427:U429</v>
      </c>
      <c r="M428" s="5">
        <f t="shared" ca="1" si="110"/>
        <v>1</v>
      </c>
      <c r="N428" s="7">
        <v>28</v>
      </c>
      <c r="O428" s="76">
        <v>13</v>
      </c>
      <c r="P428" s="76">
        <v>0</v>
      </c>
      <c r="Q428" s="76">
        <v>0</v>
      </c>
      <c r="R428" s="76">
        <f t="shared" si="111"/>
        <v>13</v>
      </c>
      <c r="S428" s="76">
        <f t="shared" si="112"/>
        <v>0</v>
      </c>
      <c r="T428" s="76">
        <f t="shared" si="113"/>
        <v>0</v>
      </c>
      <c r="U428" s="76">
        <f t="shared" si="114"/>
        <v>1300000000.0280001</v>
      </c>
    </row>
    <row r="429" spans="1:23">
      <c r="A429" s="38">
        <f t="shared" si="99"/>
        <v>1</v>
      </c>
      <c r="B429" s="84">
        <f t="shared" si="100"/>
        <v>3</v>
      </c>
      <c r="C429" s="84">
        <f t="shared" ca="1" si="115"/>
        <v>29</v>
      </c>
      <c r="D429" s="67" t="str">
        <f t="shared" ca="1" si="101"/>
        <v>Kerenza Riley</v>
      </c>
      <c r="E429" s="67" t="str">
        <f t="shared" ca="1" si="102"/>
        <v>CAC</v>
      </c>
      <c r="F429" s="67" t="str">
        <f t="shared" ca="1" si="103"/>
        <v>U12G</v>
      </c>
      <c r="G429" s="85">
        <f t="shared" ca="1" si="104"/>
        <v>8</v>
      </c>
      <c r="H429" s="69" t="str">
        <f t="shared" ca="1" si="105"/>
        <v>U427:U429</v>
      </c>
      <c r="I429" s="69" t="str">
        <f t="shared" ca="1" si="106"/>
        <v>R427:R429</v>
      </c>
      <c r="J429" s="69" t="str">
        <f t="shared" ca="1" si="107"/>
        <v>S427:S429</v>
      </c>
      <c r="K429" s="69" t="str">
        <f t="shared" ca="1" si="108"/>
        <v>T427:T429</v>
      </c>
      <c r="L429" s="69" t="str">
        <f t="shared" ca="1" si="109"/>
        <v>M427:U429</v>
      </c>
      <c r="M429" s="5">
        <f t="shared" ca="1" si="110"/>
        <v>3</v>
      </c>
      <c r="N429" s="7">
        <v>29</v>
      </c>
      <c r="O429" s="76">
        <v>8</v>
      </c>
      <c r="P429" s="76">
        <v>0</v>
      </c>
      <c r="Q429" s="76">
        <v>0</v>
      </c>
      <c r="R429" s="76">
        <f t="shared" si="111"/>
        <v>8</v>
      </c>
      <c r="S429" s="76">
        <f t="shared" si="112"/>
        <v>0</v>
      </c>
      <c r="T429" s="76">
        <f t="shared" si="113"/>
        <v>0</v>
      </c>
      <c r="U429" s="76">
        <f t="shared" si="114"/>
        <v>800000000.02900004</v>
      </c>
    </row>
    <row r="430" spans="1:23">
      <c r="A430" s="38">
        <f t="shared" si="99"/>
        <v>1</v>
      </c>
      <c r="B430" s="84">
        <f t="shared" si="100"/>
        <v>4</v>
      </c>
      <c r="C430" s="84" t="str">
        <f t="shared" ca="1" si="115"/>
        <v/>
      </c>
      <c r="D430" s="67" t="str">
        <f t="shared" ca="1" si="101"/>
        <v/>
      </c>
      <c r="E430" s="67" t="str">
        <f t="shared" ca="1" si="102"/>
        <v/>
      </c>
      <c r="F430" s="67" t="str">
        <f t="shared" ca="1" si="103"/>
        <v/>
      </c>
      <c r="G430" s="85" t="str">
        <f t="shared" ca="1" si="104"/>
        <v/>
      </c>
      <c r="H430" s="69" t="str">
        <f t="shared" ca="1" si="105"/>
        <v>U427:U429</v>
      </c>
      <c r="I430" s="69" t="str">
        <f t="shared" ca="1" si="106"/>
        <v>R427:R429</v>
      </c>
      <c r="J430" s="69" t="str">
        <f t="shared" ca="1" si="107"/>
        <v>S427:S429</v>
      </c>
      <c r="K430" s="69" t="str">
        <f t="shared" ca="1" si="108"/>
        <v>T427:T429</v>
      </c>
      <c r="L430" s="69" t="str">
        <f t="shared" ca="1" si="109"/>
        <v>M427:U429</v>
      </c>
      <c r="M430" s="5" t="str">
        <f t="shared" ca="1" si="110"/>
        <v/>
      </c>
      <c r="N430" s="7"/>
      <c r="O430" s="76">
        <v>0</v>
      </c>
      <c r="P430" s="76">
        <v>0</v>
      </c>
      <c r="Q430" s="76">
        <v>0</v>
      </c>
      <c r="R430" s="76">
        <f t="shared" si="111"/>
        <v>0</v>
      </c>
      <c r="S430" s="76">
        <f t="shared" si="112"/>
        <v>0</v>
      </c>
      <c r="T430" s="76">
        <f t="shared" si="113"/>
        <v>0</v>
      </c>
      <c r="U430" s="76">
        <f t="shared" si="114"/>
        <v>0</v>
      </c>
    </row>
    <row r="431" spans="1:23">
      <c r="A431" s="38">
        <f t="shared" si="99"/>
        <v>1</v>
      </c>
      <c r="B431" s="84">
        <f t="shared" si="100"/>
        <v>5</v>
      </c>
      <c r="C431" s="84" t="str">
        <f t="shared" ca="1" si="115"/>
        <v/>
      </c>
      <c r="D431" s="67" t="str">
        <f t="shared" ca="1" si="101"/>
        <v/>
      </c>
      <c r="E431" s="67" t="str">
        <f t="shared" ca="1" si="102"/>
        <v/>
      </c>
      <c r="F431" s="67" t="str">
        <f t="shared" ca="1" si="103"/>
        <v/>
      </c>
      <c r="G431" s="85" t="str">
        <f t="shared" ca="1" si="104"/>
        <v/>
      </c>
      <c r="H431" s="69" t="str">
        <f t="shared" ca="1" si="105"/>
        <v>U427:U429</v>
      </c>
      <c r="I431" s="69" t="str">
        <f t="shared" ca="1" si="106"/>
        <v>R427:R429</v>
      </c>
      <c r="J431" s="69" t="str">
        <f t="shared" ca="1" si="107"/>
        <v>S427:S429</v>
      </c>
      <c r="K431" s="69" t="str">
        <f t="shared" ca="1" si="108"/>
        <v>T427:T429</v>
      </c>
      <c r="L431" s="69" t="str">
        <f t="shared" ca="1" si="109"/>
        <v>M427:U429</v>
      </c>
      <c r="M431" s="5" t="str">
        <f t="shared" ca="1" si="110"/>
        <v/>
      </c>
      <c r="N431" s="7"/>
      <c r="O431" s="76">
        <v>0</v>
      </c>
      <c r="P431" s="76">
        <v>0</v>
      </c>
      <c r="Q431" s="76">
        <v>0</v>
      </c>
      <c r="R431" s="76">
        <f t="shared" si="111"/>
        <v>0</v>
      </c>
      <c r="S431" s="76">
        <f t="shared" si="112"/>
        <v>0</v>
      </c>
      <c r="T431" s="76">
        <f t="shared" si="113"/>
        <v>0</v>
      </c>
      <c r="U431" s="76">
        <f t="shared" si="114"/>
        <v>0</v>
      </c>
    </row>
    <row r="432" spans="1:23">
      <c r="A432" s="38">
        <f t="shared" si="99"/>
        <v>1</v>
      </c>
      <c r="B432" s="84">
        <f t="shared" si="100"/>
        <v>6</v>
      </c>
      <c r="C432" s="84" t="str">
        <f t="shared" ca="1" si="115"/>
        <v/>
      </c>
      <c r="D432" s="67" t="str">
        <f t="shared" ca="1" si="101"/>
        <v/>
      </c>
      <c r="E432" s="67" t="str">
        <f t="shared" ca="1" si="102"/>
        <v/>
      </c>
      <c r="F432" s="67" t="str">
        <f t="shared" ca="1" si="103"/>
        <v/>
      </c>
      <c r="G432" s="85" t="str">
        <f t="shared" ca="1" si="104"/>
        <v/>
      </c>
      <c r="H432" s="69" t="str">
        <f t="shared" ca="1" si="105"/>
        <v>U427:U429</v>
      </c>
      <c r="I432" s="69" t="str">
        <f t="shared" ca="1" si="106"/>
        <v>R427:R429</v>
      </c>
      <c r="J432" s="69" t="str">
        <f t="shared" ca="1" si="107"/>
        <v>S427:S429</v>
      </c>
      <c r="K432" s="69" t="str">
        <f t="shared" ca="1" si="108"/>
        <v>T427:T429</v>
      </c>
      <c r="L432" s="69" t="str">
        <f t="shared" ca="1" si="109"/>
        <v>M427:U429</v>
      </c>
      <c r="M432" s="5" t="str">
        <f t="shared" ca="1" si="110"/>
        <v/>
      </c>
      <c r="N432" s="7"/>
      <c r="O432" s="76">
        <v>0</v>
      </c>
      <c r="P432" s="76">
        <v>0</v>
      </c>
      <c r="Q432" s="76">
        <v>0</v>
      </c>
      <c r="R432" s="76">
        <f t="shared" si="111"/>
        <v>0</v>
      </c>
      <c r="S432" s="76">
        <f t="shared" si="112"/>
        <v>0</v>
      </c>
      <c r="T432" s="76">
        <f t="shared" si="113"/>
        <v>0</v>
      </c>
      <c r="U432" s="76">
        <f t="shared" si="114"/>
        <v>0</v>
      </c>
    </row>
    <row r="433" spans="1:21">
      <c r="A433" s="38">
        <f t="shared" si="99"/>
        <v>1</v>
      </c>
      <c r="B433" s="84">
        <f t="shared" si="100"/>
        <v>7</v>
      </c>
      <c r="C433" s="84" t="str">
        <f t="shared" ca="1" si="115"/>
        <v/>
      </c>
      <c r="D433" s="67" t="str">
        <f t="shared" ca="1" si="101"/>
        <v/>
      </c>
      <c r="E433" s="67" t="str">
        <f t="shared" ca="1" si="102"/>
        <v/>
      </c>
      <c r="F433" s="67" t="str">
        <f t="shared" ca="1" si="103"/>
        <v/>
      </c>
      <c r="G433" s="85" t="str">
        <f t="shared" ca="1" si="104"/>
        <v/>
      </c>
      <c r="H433" s="69" t="str">
        <f t="shared" ca="1" si="105"/>
        <v>U427:U429</v>
      </c>
      <c r="I433" s="69" t="str">
        <f t="shared" ca="1" si="106"/>
        <v>R427:R429</v>
      </c>
      <c r="J433" s="69" t="str">
        <f t="shared" ca="1" si="107"/>
        <v>S427:S429</v>
      </c>
      <c r="K433" s="69" t="str">
        <f t="shared" ca="1" si="108"/>
        <v>T427:T429</v>
      </c>
      <c r="L433" s="69" t="str">
        <f t="shared" ca="1" si="109"/>
        <v>M427:U429</v>
      </c>
      <c r="M433" s="5" t="str">
        <f t="shared" ca="1" si="110"/>
        <v/>
      </c>
      <c r="N433" s="7"/>
      <c r="O433" s="76">
        <v>0</v>
      </c>
      <c r="P433" s="76">
        <v>0</v>
      </c>
      <c r="Q433" s="76">
        <v>0</v>
      </c>
      <c r="R433" s="76">
        <f t="shared" si="111"/>
        <v>0</v>
      </c>
      <c r="S433" s="76">
        <f t="shared" si="112"/>
        <v>0</v>
      </c>
      <c r="T433" s="76">
        <f t="shared" si="113"/>
        <v>0</v>
      </c>
      <c r="U433" s="76">
        <f t="shared" si="114"/>
        <v>0</v>
      </c>
    </row>
    <row r="434" spans="1:21">
      <c r="A434" s="38">
        <f t="shared" si="99"/>
        <v>1</v>
      </c>
      <c r="B434" s="84">
        <f t="shared" si="100"/>
        <v>8</v>
      </c>
      <c r="C434" s="84" t="str">
        <f t="shared" ca="1" si="115"/>
        <v/>
      </c>
      <c r="D434" s="67" t="str">
        <f t="shared" ca="1" si="101"/>
        <v/>
      </c>
      <c r="E434" s="67" t="str">
        <f t="shared" ca="1" si="102"/>
        <v/>
      </c>
      <c r="F434" s="67" t="str">
        <f t="shared" ca="1" si="103"/>
        <v/>
      </c>
      <c r="G434" s="85" t="str">
        <f t="shared" ca="1" si="104"/>
        <v/>
      </c>
      <c r="H434" s="69" t="str">
        <f t="shared" ca="1" si="105"/>
        <v>U427:U429</v>
      </c>
      <c r="I434" s="69" t="str">
        <f t="shared" ca="1" si="106"/>
        <v>R427:R429</v>
      </c>
      <c r="J434" s="69" t="str">
        <f t="shared" ca="1" si="107"/>
        <v>S427:S429</v>
      </c>
      <c r="K434" s="69" t="str">
        <f t="shared" ca="1" si="108"/>
        <v>T427:T429</v>
      </c>
      <c r="L434" s="69" t="str">
        <f t="shared" ca="1" si="109"/>
        <v>M427:U429</v>
      </c>
      <c r="M434" s="5" t="str">
        <f t="shared" ca="1" si="110"/>
        <v/>
      </c>
      <c r="N434" s="7"/>
      <c r="O434" s="76">
        <v>0</v>
      </c>
      <c r="P434" s="76">
        <v>0</v>
      </c>
      <c r="Q434" s="76">
        <v>0</v>
      </c>
      <c r="R434" s="76">
        <f t="shared" si="111"/>
        <v>0</v>
      </c>
      <c r="S434" s="76">
        <f t="shared" si="112"/>
        <v>0</v>
      </c>
      <c r="T434" s="76">
        <f t="shared" si="113"/>
        <v>0</v>
      </c>
      <c r="U434" s="76">
        <f t="shared" si="114"/>
        <v>0</v>
      </c>
    </row>
    <row r="435" spans="1:21">
      <c r="A435" s="38">
        <f t="shared" si="99"/>
        <v>1</v>
      </c>
      <c r="B435" s="84">
        <f t="shared" si="100"/>
        <v>9</v>
      </c>
      <c r="C435" s="84" t="str">
        <f t="shared" ca="1" si="115"/>
        <v/>
      </c>
      <c r="D435" s="67" t="str">
        <f t="shared" ca="1" si="101"/>
        <v/>
      </c>
      <c r="E435" s="67" t="str">
        <f t="shared" ca="1" si="102"/>
        <v/>
      </c>
      <c r="F435" s="67" t="str">
        <f t="shared" ca="1" si="103"/>
        <v/>
      </c>
      <c r="G435" s="85" t="str">
        <f t="shared" ca="1" si="104"/>
        <v/>
      </c>
      <c r="H435" s="69" t="str">
        <f t="shared" ca="1" si="105"/>
        <v>U427:U429</v>
      </c>
      <c r="I435" s="69" t="str">
        <f t="shared" ca="1" si="106"/>
        <v>R427:R429</v>
      </c>
      <c r="J435" s="69" t="str">
        <f t="shared" ca="1" si="107"/>
        <v>S427:S429</v>
      </c>
      <c r="K435" s="69" t="str">
        <f t="shared" ca="1" si="108"/>
        <v>T427:T429</v>
      </c>
      <c r="L435" s="69" t="str">
        <f t="shared" ca="1" si="109"/>
        <v>M427:U429</v>
      </c>
      <c r="M435" s="5" t="str">
        <f t="shared" ca="1" si="110"/>
        <v/>
      </c>
      <c r="N435" s="7"/>
      <c r="O435" s="76">
        <v>0</v>
      </c>
      <c r="P435" s="76">
        <v>0</v>
      </c>
      <c r="Q435" s="76">
        <v>0</v>
      </c>
      <c r="R435" s="76">
        <f t="shared" si="111"/>
        <v>0</v>
      </c>
      <c r="S435" s="76">
        <f t="shared" si="112"/>
        <v>0</v>
      </c>
      <c r="T435" s="76">
        <f t="shared" si="113"/>
        <v>0</v>
      </c>
      <c r="U435" s="76">
        <f t="shared" si="114"/>
        <v>0</v>
      </c>
    </row>
    <row r="436" spans="1:21">
      <c r="A436" s="38">
        <f t="shared" si="99"/>
        <v>1</v>
      </c>
      <c r="B436" s="84">
        <f t="shared" si="100"/>
        <v>10</v>
      </c>
      <c r="C436" s="84" t="str">
        <f t="shared" ca="1" si="115"/>
        <v/>
      </c>
      <c r="D436" s="67" t="str">
        <f t="shared" ca="1" si="101"/>
        <v/>
      </c>
      <c r="E436" s="67" t="str">
        <f t="shared" ca="1" si="102"/>
        <v/>
      </c>
      <c r="F436" s="67" t="str">
        <f t="shared" ca="1" si="103"/>
        <v/>
      </c>
      <c r="G436" s="85" t="str">
        <f t="shared" ca="1" si="104"/>
        <v/>
      </c>
      <c r="H436" s="69" t="str">
        <f t="shared" ca="1" si="105"/>
        <v>U427:U429</v>
      </c>
      <c r="I436" s="69" t="str">
        <f t="shared" ca="1" si="106"/>
        <v>R427:R429</v>
      </c>
      <c r="J436" s="69" t="str">
        <f t="shared" ca="1" si="107"/>
        <v>S427:S429</v>
      </c>
      <c r="K436" s="69" t="str">
        <f t="shared" ca="1" si="108"/>
        <v>T427:T429</v>
      </c>
      <c r="L436" s="69" t="str">
        <f t="shared" ca="1" si="109"/>
        <v>M427:U429</v>
      </c>
      <c r="M436" s="5" t="str">
        <f t="shared" ca="1" si="110"/>
        <v/>
      </c>
      <c r="N436" s="7"/>
      <c r="O436" s="76">
        <v>0</v>
      </c>
      <c r="P436" s="76">
        <v>0</v>
      </c>
      <c r="Q436" s="76">
        <v>0</v>
      </c>
      <c r="R436" s="76">
        <f t="shared" si="111"/>
        <v>0</v>
      </c>
      <c r="S436" s="76">
        <f t="shared" si="112"/>
        <v>0</v>
      </c>
      <c r="T436" s="76">
        <f t="shared" si="113"/>
        <v>0</v>
      </c>
      <c r="U436" s="76">
        <f t="shared" si="114"/>
        <v>0</v>
      </c>
    </row>
    <row r="437" spans="1:21">
      <c r="A437" s="38">
        <f t="shared" si="99"/>
        <v>1</v>
      </c>
      <c r="B437" s="84">
        <f t="shared" si="100"/>
        <v>11</v>
      </c>
      <c r="C437" s="84" t="str">
        <f t="shared" ca="1" si="115"/>
        <v/>
      </c>
      <c r="D437" s="67" t="str">
        <f t="shared" ca="1" si="101"/>
        <v/>
      </c>
      <c r="E437" s="67" t="str">
        <f t="shared" ca="1" si="102"/>
        <v/>
      </c>
      <c r="F437" s="67" t="str">
        <f t="shared" ca="1" si="103"/>
        <v/>
      </c>
      <c r="G437" s="85" t="str">
        <f t="shared" ca="1" si="104"/>
        <v/>
      </c>
      <c r="H437" s="69" t="str">
        <f t="shared" ca="1" si="105"/>
        <v>U427:U429</v>
      </c>
      <c r="I437" s="69" t="str">
        <f t="shared" ca="1" si="106"/>
        <v>R427:R429</v>
      </c>
      <c r="J437" s="69" t="str">
        <f t="shared" ca="1" si="107"/>
        <v>S427:S429</v>
      </c>
      <c r="K437" s="69" t="str">
        <f t="shared" ca="1" si="108"/>
        <v>T427:T429</v>
      </c>
      <c r="L437" s="69" t="str">
        <f t="shared" ca="1" si="109"/>
        <v>M427:U429</v>
      </c>
      <c r="M437" s="5" t="str">
        <f t="shared" ca="1" si="110"/>
        <v/>
      </c>
      <c r="N437" s="7"/>
      <c r="O437" s="76">
        <v>0</v>
      </c>
      <c r="P437" s="76">
        <v>0</v>
      </c>
      <c r="Q437" s="76">
        <v>0</v>
      </c>
      <c r="R437" s="76">
        <f t="shared" si="111"/>
        <v>0</v>
      </c>
      <c r="S437" s="76">
        <f t="shared" si="112"/>
        <v>0</v>
      </c>
      <c r="T437" s="76">
        <f t="shared" si="113"/>
        <v>0</v>
      </c>
      <c r="U437" s="76">
        <f t="shared" si="114"/>
        <v>0</v>
      </c>
    </row>
    <row r="438" spans="1:21">
      <c r="A438" s="38">
        <f t="shared" si="99"/>
        <v>1</v>
      </c>
      <c r="B438" s="84">
        <f t="shared" si="100"/>
        <v>12</v>
      </c>
      <c r="C438" s="84" t="str">
        <f t="shared" ca="1" si="115"/>
        <v/>
      </c>
      <c r="D438" s="67" t="str">
        <f t="shared" ca="1" si="101"/>
        <v/>
      </c>
      <c r="E438" s="67" t="str">
        <f t="shared" ca="1" si="102"/>
        <v/>
      </c>
      <c r="F438" s="67" t="str">
        <f t="shared" ca="1" si="103"/>
        <v/>
      </c>
      <c r="G438" s="85" t="str">
        <f t="shared" ca="1" si="104"/>
        <v/>
      </c>
      <c r="H438" s="69" t="str">
        <f t="shared" ca="1" si="105"/>
        <v>U427:U429</v>
      </c>
      <c r="I438" s="69" t="str">
        <f t="shared" ca="1" si="106"/>
        <v>R427:R429</v>
      </c>
      <c r="J438" s="69" t="str">
        <f t="shared" ca="1" si="107"/>
        <v>S427:S429</v>
      </c>
      <c r="K438" s="69" t="str">
        <f t="shared" ca="1" si="108"/>
        <v>T427:T429</v>
      </c>
      <c r="L438" s="69" t="str">
        <f t="shared" ca="1" si="109"/>
        <v>M427:U429</v>
      </c>
      <c r="M438" s="5" t="str">
        <f t="shared" ca="1" si="110"/>
        <v/>
      </c>
      <c r="N438" s="7"/>
      <c r="O438" s="76">
        <v>0</v>
      </c>
      <c r="P438" s="76">
        <v>0</v>
      </c>
      <c r="Q438" s="76">
        <v>0</v>
      </c>
      <c r="R438" s="76">
        <f t="shared" si="111"/>
        <v>0</v>
      </c>
      <c r="S438" s="76">
        <f t="shared" si="112"/>
        <v>0</v>
      </c>
      <c r="T438" s="76">
        <f t="shared" si="113"/>
        <v>0</v>
      </c>
      <c r="U438" s="76">
        <f t="shared" si="114"/>
        <v>0</v>
      </c>
    </row>
    <row r="439" spans="1:21">
      <c r="A439" s="38">
        <f t="shared" si="99"/>
        <v>1</v>
      </c>
      <c r="B439" s="84">
        <f t="shared" si="100"/>
        <v>13</v>
      </c>
      <c r="C439" s="84" t="str">
        <f t="shared" ca="1" si="115"/>
        <v/>
      </c>
      <c r="D439" s="67" t="str">
        <f t="shared" ca="1" si="101"/>
        <v/>
      </c>
      <c r="E439" s="67" t="str">
        <f t="shared" ca="1" si="102"/>
        <v/>
      </c>
      <c r="F439" s="67" t="str">
        <f t="shared" ca="1" si="103"/>
        <v/>
      </c>
      <c r="G439" s="85" t="str">
        <f t="shared" ca="1" si="104"/>
        <v/>
      </c>
      <c r="H439" s="69" t="str">
        <f t="shared" ca="1" si="105"/>
        <v>U427:U429</v>
      </c>
      <c r="I439" s="69" t="str">
        <f t="shared" ca="1" si="106"/>
        <v>R427:R429</v>
      </c>
      <c r="J439" s="69" t="str">
        <f t="shared" ca="1" si="107"/>
        <v>S427:S429</v>
      </c>
      <c r="K439" s="69" t="str">
        <f t="shared" ca="1" si="108"/>
        <v>T427:T429</v>
      </c>
      <c r="L439" s="69" t="str">
        <f t="shared" ca="1" si="109"/>
        <v>M427:U429</v>
      </c>
      <c r="M439" s="5" t="str">
        <f t="shared" ca="1" si="110"/>
        <v/>
      </c>
      <c r="N439" s="7"/>
      <c r="O439" s="76">
        <v>0</v>
      </c>
      <c r="P439" s="76">
        <v>0</v>
      </c>
      <c r="Q439" s="76">
        <v>0</v>
      </c>
      <c r="R439" s="76">
        <f t="shared" si="111"/>
        <v>0</v>
      </c>
      <c r="S439" s="76">
        <f t="shared" si="112"/>
        <v>0</v>
      </c>
      <c r="T439" s="76">
        <f t="shared" si="113"/>
        <v>0</v>
      </c>
      <c r="U439" s="76">
        <f t="shared" si="114"/>
        <v>0</v>
      </c>
    </row>
    <row r="440" spans="1:21">
      <c r="A440" s="38">
        <f t="shared" si="99"/>
        <v>1</v>
      </c>
      <c r="B440" s="84">
        <f t="shared" si="100"/>
        <v>14</v>
      </c>
      <c r="C440" s="84" t="str">
        <f t="shared" ca="1" si="115"/>
        <v/>
      </c>
      <c r="D440" s="67" t="str">
        <f t="shared" ca="1" si="101"/>
        <v/>
      </c>
      <c r="E440" s="67" t="str">
        <f t="shared" ca="1" si="102"/>
        <v/>
      </c>
      <c r="F440" s="67" t="str">
        <f t="shared" ca="1" si="103"/>
        <v/>
      </c>
      <c r="G440" s="85" t="str">
        <f t="shared" ca="1" si="104"/>
        <v/>
      </c>
      <c r="H440" s="69" t="str">
        <f t="shared" ca="1" si="105"/>
        <v>U427:U429</v>
      </c>
      <c r="I440" s="69" t="str">
        <f t="shared" ca="1" si="106"/>
        <v>R427:R429</v>
      </c>
      <c r="J440" s="69" t="str">
        <f t="shared" ca="1" si="107"/>
        <v>S427:S429</v>
      </c>
      <c r="K440" s="69" t="str">
        <f t="shared" ca="1" si="108"/>
        <v>T427:T429</v>
      </c>
      <c r="L440" s="69" t="str">
        <f t="shared" ca="1" si="109"/>
        <v>M427:U429</v>
      </c>
      <c r="M440" s="5" t="str">
        <f t="shared" ca="1" si="110"/>
        <v/>
      </c>
      <c r="N440" s="7"/>
      <c r="O440" s="76">
        <v>0</v>
      </c>
      <c r="P440" s="76">
        <v>0</v>
      </c>
      <c r="Q440" s="76">
        <v>0</v>
      </c>
      <c r="R440" s="76">
        <f t="shared" si="111"/>
        <v>0</v>
      </c>
      <c r="S440" s="76">
        <f t="shared" si="112"/>
        <v>0</v>
      </c>
      <c r="T440" s="76">
        <f t="shared" si="113"/>
        <v>0</v>
      </c>
      <c r="U440" s="76">
        <f t="shared" si="114"/>
        <v>0</v>
      </c>
    </row>
    <row r="441" spans="1:21">
      <c r="A441" s="38">
        <f t="shared" si="99"/>
        <v>1</v>
      </c>
      <c r="B441" s="84">
        <f t="shared" si="100"/>
        <v>15</v>
      </c>
      <c r="C441" s="84" t="str">
        <f t="shared" ca="1" si="115"/>
        <v/>
      </c>
      <c r="D441" s="67" t="str">
        <f t="shared" ca="1" si="101"/>
        <v/>
      </c>
      <c r="E441" s="67" t="str">
        <f t="shared" ca="1" si="102"/>
        <v/>
      </c>
      <c r="F441" s="67" t="str">
        <f t="shared" ca="1" si="103"/>
        <v/>
      </c>
      <c r="G441" s="85" t="str">
        <f t="shared" ca="1" si="104"/>
        <v/>
      </c>
      <c r="H441" s="69" t="str">
        <f t="shared" ca="1" si="105"/>
        <v>U427:U429</v>
      </c>
      <c r="I441" s="69" t="str">
        <f t="shared" ca="1" si="106"/>
        <v>R427:R429</v>
      </c>
      <c r="J441" s="69" t="str">
        <f t="shared" ca="1" si="107"/>
        <v>S427:S429</v>
      </c>
      <c r="K441" s="69" t="str">
        <f t="shared" ca="1" si="108"/>
        <v>T427:T429</v>
      </c>
      <c r="L441" s="69" t="str">
        <f t="shared" ca="1" si="109"/>
        <v>M427:U429</v>
      </c>
      <c r="M441" s="5" t="str">
        <f t="shared" ca="1" si="110"/>
        <v/>
      </c>
      <c r="N441" s="7"/>
      <c r="O441" s="76">
        <v>0</v>
      </c>
      <c r="P441" s="76">
        <v>0</v>
      </c>
      <c r="Q441" s="76">
        <v>0</v>
      </c>
      <c r="R441" s="76">
        <f t="shared" si="111"/>
        <v>0</v>
      </c>
      <c r="S441" s="76">
        <f t="shared" si="112"/>
        <v>0</v>
      </c>
      <c r="T441" s="76">
        <f t="shared" si="113"/>
        <v>0</v>
      </c>
      <c r="U441" s="76">
        <f t="shared" si="114"/>
        <v>0</v>
      </c>
    </row>
    <row r="442" spans="1:21">
      <c r="A442" s="38">
        <f t="shared" si="99"/>
        <v>1</v>
      </c>
      <c r="B442" s="84">
        <f t="shared" si="100"/>
        <v>16</v>
      </c>
      <c r="C442" s="84" t="str">
        <f t="shared" ca="1" si="115"/>
        <v/>
      </c>
      <c r="D442" s="67" t="str">
        <f t="shared" ca="1" si="101"/>
        <v/>
      </c>
      <c r="E442" s="67" t="str">
        <f t="shared" ca="1" si="102"/>
        <v/>
      </c>
      <c r="F442" s="67" t="str">
        <f t="shared" ca="1" si="103"/>
        <v/>
      </c>
      <c r="G442" s="85" t="str">
        <f t="shared" ca="1" si="104"/>
        <v/>
      </c>
      <c r="H442" s="69" t="str">
        <f t="shared" ca="1" si="105"/>
        <v>U427:U429</v>
      </c>
      <c r="I442" s="69" t="str">
        <f t="shared" ca="1" si="106"/>
        <v>R427:R429</v>
      </c>
      <c r="J442" s="69" t="str">
        <f t="shared" ca="1" si="107"/>
        <v>S427:S429</v>
      </c>
      <c r="K442" s="69" t="str">
        <f t="shared" ca="1" si="108"/>
        <v>T427:T429</v>
      </c>
      <c r="L442" s="69" t="str">
        <f t="shared" ca="1" si="109"/>
        <v>M427:U429</v>
      </c>
      <c r="M442" s="5" t="str">
        <f t="shared" ca="1" si="110"/>
        <v/>
      </c>
      <c r="N442" s="7"/>
      <c r="O442" s="76">
        <v>0</v>
      </c>
      <c r="P442" s="76">
        <v>0</v>
      </c>
      <c r="Q442" s="76">
        <v>0</v>
      </c>
      <c r="R442" s="76">
        <f t="shared" si="111"/>
        <v>0</v>
      </c>
      <c r="S442" s="76">
        <f t="shared" si="112"/>
        <v>0</v>
      </c>
      <c r="T442" s="76">
        <f t="shared" si="113"/>
        <v>0</v>
      </c>
      <c r="U442" s="76">
        <f t="shared" si="114"/>
        <v>0</v>
      </c>
    </row>
    <row r="443" spans="1:21">
      <c r="A443" s="38">
        <f t="shared" si="99"/>
        <v>1</v>
      </c>
      <c r="B443" s="84">
        <f t="shared" si="100"/>
        <v>17</v>
      </c>
      <c r="C443" s="84" t="str">
        <f t="shared" ca="1" si="115"/>
        <v/>
      </c>
      <c r="D443" s="67" t="str">
        <f t="shared" ca="1" si="101"/>
        <v/>
      </c>
      <c r="E443" s="67" t="str">
        <f t="shared" ca="1" si="102"/>
        <v/>
      </c>
      <c r="F443" s="67" t="str">
        <f t="shared" ca="1" si="103"/>
        <v/>
      </c>
      <c r="G443" s="85" t="str">
        <f t="shared" ca="1" si="104"/>
        <v/>
      </c>
      <c r="H443" s="69" t="str">
        <f t="shared" ca="1" si="105"/>
        <v>U427:U429</v>
      </c>
      <c r="I443" s="69" t="str">
        <f t="shared" ca="1" si="106"/>
        <v>R427:R429</v>
      </c>
      <c r="J443" s="69" t="str">
        <f t="shared" ca="1" si="107"/>
        <v>S427:S429</v>
      </c>
      <c r="K443" s="69" t="str">
        <f t="shared" ca="1" si="108"/>
        <v>T427:T429</v>
      </c>
      <c r="L443" s="69" t="str">
        <f t="shared" ca="1" si="109"/>
        <v>M427:U429</v>
      </c>
      <c r="M443" s="5" t="str">
        <f t="shared" ca="1" si="110"/>
        <v/>
      </c>
      <c r="N443" s="7"/>
      <c r="O443" s="76">
        <v>0</v>
      </c>
      <c r="P443" s="76">
        <v>0</v>
      </c>
      <c r="Q443" s="76">
        <v>0</v>
      </c>
      <c r="R443" s="76">
        <f t="shared" si="111"/>
        <v>0</v>
      </c>
      <c r="S443" s="76">
        <f t="shared" si="112"/>
        <v>0</v>
      </c>
      <c r="T443" s="76">
        <f t="shared" si="113"/>
        <v>0</v>
      </c>
      <c r="U443" s="76">
        <f t="shared" si="114"/>
        <v>0</v>
      </c>
    </row>
    <row r="444" spans="1:21">
      <c r="A444" s="38">
        <f t="shared" si="99"/>
        <v>1</v>
      </c>
      <c r="B444" s="84">
        <f t="shared" si="100"/>
        <v>18</v>
      </c>
      <c r="C444" s="84" t="str">
        <f t="shared" ca="1" si="115"/>
        <v/>
      </c>
      <c r="D444" s="67" t="str">
        <f t="shared" ca="1" si="101"/>
        <v/>
      </c>
      <c r="E444" s="67" t="str">
        <f t="shared" ca="1" si="102"/>
        <v/>
      </c>
      <c r="F444" s="67" t="str">
        <f t="shared" ca="1" si="103"/>
        <v/>
      </c>
      <c r="G444" s="85" t="str">
        <f t="shared" ca="1" si="104"/>
        <v/>
      </c>
      <c r="H444" s="69" t="str">
        <f t="shared" ca="1" si="105"/>
        <v>U427:U429</v>
      </c>
      <c r="I444" s="69" t="str">
        <f t="shared" ca="1" si="106"/>
        <v>R427:R429</v>
      </c>
      <c r="J444" s="69" t="str">
        <f t="shared" ca="1" si="107"/>
        <v>S427:S429</v>
      </c>
      <c r="K444" s="69" t="str">
        <f t="shared" ca="1" si="108"/>
        <v>T427:T429</v>
      </c>
      <c r="L444" s="69" t="str">
        <f t="shared" ca="1" si="109"/>
        <v>M427:U429</v>
      </c>
      <c r="M444" s="5" t="str">
        <f t="shared" ca="1" si="110"/>
        <v/>
      </c>
      <c r="N444" s="7"/>
      <c r="O444" s="76">
        <v>0</v>
      </c>
      <c r="P444" s="76">
        <v>0</v>
      </c>
      <c r="Q444" s="76">
        <v>0</v>
      </c>
      <c r="R444" s="76">
        <f t="shared" si="111"/>
        <v>0</v>
      </c>
      <c r="S444" s="76">
        <f t="shared" si="112"/>
        <v>0</v>
      </c>
      <c r="T444" s="76">
        <f t="shared" si="113"/>
        <v>0</v>
      </c>
      <c r="U444" s="76">
        <f t="shared" si="114"/>
        <v>0</v>
      </c>
    </row>
    <row r="445" spans="1:21">
      <c r="A445" s="38">
        <f t="shared" si="99"/>
        <v>1</v>
      </c>
      <c r="B445" s="84">
        <f t="shared" si="100"/>
        <v>19</v>
      </c>
      <c r="C445" s="84" t="str">
        <f t="shared" ca="1" si="115"/>
        <v/>
      </c>
      <c r="D445" s="67" t="str">
        <f t="shared" ca="1" si="101"/>
        <v/>
      </c>
      <c r="E445" s="67" t="str">
        <f t="shared" ca="1" si="102"/>
        <v/>
      </c>
      <c r="F445" s="67" t="str">
        <f t="shared" ca="1" si="103"/>
        <v/>
      </c>
      <c r="G445" s="85" t="str">
        <f t="shared" ca="1" si="104"/>
        <v/>
      </c>
      <c r="H445" s="69" t="str">
        <f t="shared" ca="1" si="105"/>
        <v>U427:U429</v>
      </c>
      <c r="I445" s="69" t="str">
        <f t="shared" ca="1" si="106"/>
        <v>R427:R429</v>
      </c>
      <c r="J445" s="69" t="str">
        <f t="shared" ca="1" si="107"/>
        <v>S427:S429</v>
      </c>
      <c r="K445" s="69" t="str">
        <f t="shared" ca="1" si="108"/>
        <v>T427:T429</v>
      </c>
      <c r="L445" s="69" t="str">
        <f t="shared" ca="1" si="109"/>
        <v>M427:U429</v>
      </c>
      <c r="M445" s="5" t="str">
        <f t="shared" ca="1" si="110"/>
        <v/>
      </c>
      <c r="N445" s="7"/>
      <c r="O445" s="76">
        <v>0</v>
      </c>
      <c r="P445" s="76">
        <v>0</v>
      </c>
      <c r="Q445" s="76">
        <v>0</v>
      </c>
      <c r="R445" s="76">
        <f t="shared" si="111"/>
        <v>0</v>
      </c>
      <c r="S445" s="76">
        <f t="shared" si="112"/>
        <v>0</v>
      </c>
      <c r="T445" s="76">
        <f t="shared" si="113"/>
        <v>0</v>
      </c>
      <c r="U445" s="76">
        <f t="shared" si="114"/>
        <v>0</v>
      </c>
    </row>
    <row r="446" spans="1:21">
      <c r="A446" s="38">
        <f t="shared" si="99"/>
        <v>1</v>
      </c>
      <c r="B446" s="84">
        <f t="shared" si="100"/>
        <v>20</v>
      </c>
      <c r="C446" s="84" t="str">
        <f t="shared" ca="1" si="115"/>
        <v/>
      </c>
      <c r="D446" s="67" t="str">
        <f t="shared" ca="1" si="101"/>
        <v/>
      </c>
      <c r="E446" s="67" t="str">
        <f t="shared" ca="1" si="102"/>
        <v/>
      </c>
      <c r="F446" s="67" t="str">
        <f t="shared" ca="1" si="103"/>
        <v/>
      </c>
      <c r="G446" s="85" t="str">
        <f t="shared" ca="1" si="104"/>
        <v/>
      </c>
      <c r="H446" s="69" t="str">
        <f t="shared" ca="1" si="105"/>
        <v>U427:U429</v>
      </c>
      <c r="I446" s="69" t="str">
        <f t="shared" ca="1" si="106"/>
        <v>R427:R429</v>
      </c>
      <c r="J446" s="69" t="str">
        <f t="shared" ca="1" si="107"/>
        <v>S427:S429</v>
      </c>
      <c r="K446" s="69" t="str">
        <f t="shared" ca="1" si="108"/>
        <v>T427:T429</v>
      </c>
      <c r="L446" s="69" t="str">
        <f t="shared" ca="1" si="109"/>
        <v>M427:U429</v>
      </c>
      <c r="M446" s="5" t="str">
        <f t="shared" ca="1" si="110"/>
        <v/>
      </c>
      <c r="N446" s="7"/>
      <c r="O446" s="76">
        <v>0</v>
      </c>
      <c r="P446" s="76">
        <v>0</v>
      </c>
      <c r="Q446" s="76">
        <v>0</v>
      </c>
      <c r="R446" s="76">
        <f t="shared" si="111"/>
        <v>0</v>
      </c>
      <c r="S446" s="76">
        <f t="shared" si="112"/>
        <v>0</v>
      </c>
      <c r="T446" s="76">
        <f t="shared" si="113"/>
        <v>0</v>
      </c>
      <c r="U446" s="76">
        <f t="shared" si="114"/>
        <v>0</v>
      </c>
    </row>
    <row r="447" spans="1:21">
      <c r="A447" s="38">
        <f t="shared" si="99"/>
        <v>1</v>
      </c>
      <c r="B447" s="84">
        <f t="shared" si="100"/>
        <v>21</v>
      </c>
      <c r="C447" s="84" t="str">
        <f t="shared" ca="1" si="115"/>
        <v/>
      </c>
      <c r="D447" s="67" t="str">
        <f t="shared" ca="1" si="101"/>
        <v/>
      </c>
      <c r="E447" s="67" t="str">
        <f t="shared" ca="1" si="102"/>
        <v/>
      </c>
      <c r="F447" s="67" t="str">
        <f t="shared" ca="1" si="103"/>
        <v/>
      </c>
      <c r="G447" s="85" t="str">
        <f t="shared" ca="1" si="104"/>
        <v/>
      </c>
      <c r="H447" s="69" t="str">
        <f t="shared" ca="1" si="105"/>
        <v>U427:U429</v>
      </c>
      <c r="I447" s="69" t="str">
        <f t="shared" ca="1" si="106"/>
        <v>R427:R429</v>
      </c>
      <c r="J447" s="69" t="str">
        <f t="shared" ca="1" si="107"/>
        <v>S427:S429</v>
      </c>
      <c r="K447" s="69" t="str">
        <f t="shared" ca="1" si="108"/>
        <v>T427:T429</v>
      </c>
      <c r="L447" s="69" t="str">
        <f t="shared" ca="1" si="109"/>
        <v>M427:U429</v>
      </c>
      <c r="M447" s="5" t="str">
        <f t="shared" ca="1" si="110"/>
        <v/>
      </c>
      <c r="N447" s="7"/>
      <c r="O447" s="76">
        <v>0</v>
      </c>
      <c r="P447" s="76">
        <v>0</v>
      </c>
      <c r="Q447" s="76">
        <v>0</v>
      </c>
      <c r="R447" s="76">
        <f t="shared" si="111"/>
        <v>0</v>
      </c>
      <c r="S447" s="76">
        <f t="shared" si="112"/>
        <v>0</v>
      </c>
      <c r="T447" s="76">
        <f t="shared" si="113"/>
        <v>0</v>
      </c>
      <c r="U447" s="76">
        <f t="shared" si="114"/>
        <v>0</v>
      </c>
    </row>
    <row r="448" spans="1:21">
      <c r="A448" s="38">
        <f t="shared" si="99"/>
        <v>1</v>
      </c>
      <c r="B448" s="84">
        <f t="shared" si="100"/>
        <v>22</v>
      </c>
      <c r="C448" s="84" t="str">
        <f t="shared" ca="1" si="115"/>
        <v/>
      </c>
      <c r="D448" s="67" t="str">
        <f t="shared" ca="1" si="101"/>
        <v/>
      </c>
      <c r="E448" s="67" t="str">
        <f t="shared" ca="1" si="102"/>
        <v/>
      </c>
      <c r="F448" s="67" t="str">
        <f t="shared" ca="1" si="103"/>
        <v/>
      </c>
      <c r="G448" s="85" t="str">
        <f t="shared" ca="1" si="104"/>
        <v/>
      </c>
      <c r="H448" s="69" t="str">
        <f t="shared" ca="1" si="105"/>
        <v>U427:U429</v>
      </c>
      <c r="I448" s="69" t="str">
        <f t="shared" ca="1" si="106"/>
        <v>R427:R429</v>
      </c>
      <c r="J448" s="69" t="str">
        <f t="shared" ca="1" si="107"/>
        <v>S427:S429</v>
      </c>
      <c r="K448" s="69" t="str">
        <f t="shared" ca="1" si="108"/>
        <v>T427:T429</v>
      </c>
      <c r="L448" s="69" t="str">
        <f t="shared" ca="1" si="109"/>
        <v>M427:U429</v>
      </c>
      <c r="M448" s="5" t="str">
        <f t="shared" ca="1" si="110"/>
        <v/>
      </c>
      <c r="N448" s="7"/>
      <c r="O448" s="76">
        <v>0</v>
      </c>
      <c r="P448" s="76">
        <v>0</v>
      </c>
      <c r="Q448" s="76">
        <v>0</v>
      </c>
      <c r="R448" s="76">
        <f t="shared" si="111"/>
        <v>0</v>
      </c>
      <c r="S448" s="76">
        <f t="shared" si="112"/>
        <v>0</v>
      </c>
      <c r="T448" s="76">
        <f t="shared" si="113"/>
        <v>0</v>
      </c>
      <c r="U448" s="76">
        <f t="shared" si="114"/>
        <v>0</v>
      </c>
    </row>
    <row r="449" spans="1:21">
      <c r="A449" s="38">
        <f t="shared" si="99"/>
        <v>1</v>
      </c>
      <c r="B449" s="84">
        <f t="shared" si="100"/>
        <v>23</v>
      </c>
      <c r="C449" s="84" t="str">
        <f t="shared" ca="1" si="115"/>
        <v/>
      </c>
      <c r="D449" s="67" t="str">
        <f t="shared" ca="1" si="101"/>
        <v/>
      </c>
      <c r="E449" s="67" t="str">
        <f t="shared" ca="1" si="102"/>
        <v/>
      </c>
      <c r="F449" s="67" t="str">
        <f t="shared" ca="1" si="103"/>
        <v/>
      </c>
      <c r="G449" s="85" t="str">
        <f t="shared" ca="1" si="104"/>
        <v/>
      </c>
      <c r="H449" s="69" t="str">
        <f t="shared" ca="1" si="105"/>
        <v>U427:U429</v>
      </c>
      <c r="I449" s="69" t="str">
        <f t="shared" ca="1" si="106"/>
        <v>R427:R429</v>
      </c>
      <c r="J449" s="69" t="str">
        <f t="shared" ca="1" si="107"/>
        <v>S427:S429</v>
      </c>
      <c r="K449" s="69" t="str">
        <f t="shared" ca="1" si="108"/>
        <v>T427:T429</v>
      </c>
      <c r="L449" s="69" t="str">
        <f t="shared" ca="1" si="109"/>
        <v>M427:U429</v>
      </c>
      <c r="M449" s="5" t="str">
        <f t="shared" ca="1" si="110"/>
        <v/>
      </c>
      <c r="N449" s="7"/>
      <c r="O449" s="76">
        <v>0</v>
      </c>
      <c r="P449" s="76">
        <v>0</v>
      </c>
      <c r="Q449" s="76">
        <v>0</v>
      </c>
      <c r="R449" s="76">
        <f t="shared" si="111"/>
        <v>0</v>
      </c>
      <c r="S449" s="76">
        <f t="shared" si="112"/>
        <v>0</v>
      </c>
      <c r="T449" s="76">
        <f t="shared" si="113"/>
        <v>0</v>
      </c>
      <c r="U449" s="76">
        <f t="shared" si="114"/>
        <v>0</v>
      </c>
    </row>
    <row r="450" spans="1:21">
      <c r="A450" s="38">
        <f t="shared" si="99"/>
        <v>1</v>
      </c>
      <c r="B450" s="84">
        <f t="shared" si="100"/>
        <v>24</v>
      </c>
      <c r="C450" s="84" t="str">
        <f t="shared" ca="1" si="115"/>
        <v/>
      </c>
      <c r="D450" s="67" t="str">
        <f t="shared" ca="1" si="101"/>
        <v/>
      </c>
      <c r="E450" s="67" t="str">
        <f t="shared" ca="1" si="102"/>
        <v/>
      </c>
      <c r="F450" s="67" t="str">
        <f t="shared" ca="1" si="103"/>
        <v/>
      </c>
      <c r="G450" s="85" t="str">
        <f t="shared" ca="1" si="104"/>
        <v/>
      </c>
      <c r="H450" s="69" t="str">
        <f t="shared" ca="1" si="105"/>
        <v>U427:U429</v>
      </c>
      <c r="I450" s="69" t="str">
        <f t="shared" ca="1" si="106"/>
        <v>R427:R429</v>
      </c>
      <c r="J450" s="69" t="str">
        <f t="shared" ca="1" si="107"/>
        <v>S427:S429</v>
      </c>
      <c r="K450" s="69" t="str">
        <f t="shared" ca="1" si="108"/>
        <v>T427:T429</v>
      </c>
      <c r="L450" s="69" t="str">
        <f t="shared" ca="1" si="109"/>
        <v>M427:U429</v>
      </c>
      <c r="M450" s="5" t="str">
        <f t="shared" ca="1" si="110"/>
        <v/>
      </c>
      <c r="N450" s="7"/>
      <c r="O450" s="76">
        <v>0</v>
      </c>
      <c r="P450" s="76">
        <v>0</v>
      </c>
      <c r="Q450" s="76">
        <v>0</v>
      </c>
      <c r="R450" s="76">
        <f t="shared" si="111"/>
        <v>0</v>
      </c>
      <c r="S450" s="76">
        <f t="shared" si="112"/>
        <v>0</v>
      </c>
      <c r="T450" s="76">
        <f t="shared" si="113"/>
        <v>0</v>
      </c>
      <c r="U450" s="76">
        <f t="shared" si="114"/>
        <v>0</v>
      </c>
    </row>
    <row r="451" spans="1:21">
      <c r="A451" s="38">
        <f t="shared" si="99"/>
        <v>1</v>
      </c>
      <c r="B451" s="84">
        <f t="shared" si="100"/>
        <v>25</v>
      </c>
      <c r="C451" s="84" t="str">
        <f t="shared" ca="1" si="115"/>
        <v/>
      </c>
      <c r="D451" s="67" t="str">
        <f t="shared" ca="1" si="101"/>
        <v/>
      </c>
      <c r="E451" s="67" t="str">
        <f t="shared" ca="1" si="102"/>
        <v/>
      </c>
      <c r="F451" s="67" t="str">
        <f t="shared" ca="1" si="103"/>
        <v/>
      </c>
      <c r="G451" s="85" t="str">
        <f t="shared" ca="1" si="104"/>
        <v/>
      </c>
      <c r="H451" s="69" t="str">
        <f t="shared" ca="1" si="105"/>
        <v>U427:U429</v>
      </c>
      <c r="I451" s="69" t="str">
        <f t="shared" ca="1" si="106"/>
        <v>R427:R429</v>
      </c>
      <c r="J451" s="69" t="str">
        <f t="shared" ca="1" si="107"/>
        <v>S427:S429</v>
      </c>
      <c r="K451" s="69" t="str">
        <f t="shared" ca="1" si="108"/>
        <v>T427:T429</v>
      </c>
      <c r="L451" s="69" t="str">
        <f t="shared" ca="1" si="109"/>
        <v>M427:U429</v>
      </c>
      <c r="M451" s="5" t="str">
        <f t="shared" ca="1" si="110"/>
        <v/>
      </c>
      <c r="N451" s="7"/>
      <c r="O451" s="76">
        <v>0</v>
      </c>
      <c r="P451" s="76">
        <v>0</v>
      </c>
      <c r="Q451" s="76">
        <v>0</v>
      </c>
      <c r="R451" s="76">
        <f t="shared" si="111"/>
        <v>0</v>
      </c>
      <c r="S451" s="76">
        <f t="shared" si="112"/>
        <v>0</v>
      </c>
      <c r="T451" s="76">
        <f t="shared" si="113"/>
        <v>0</v>
      </c>
      <c r="U451" s="76">
        <f t="shared" si="114"/>
        <v>0</v>
      </c>
    </row>
    <row r="452" spans="1:21">
      <c r="A452" s="38">
        <f t="shared" si="99"/>
        <v>1</v>
      </c>
      <c r="B452" s="84">
        <f t="shared" si="100"/>
        <v>26</v>
      </c>
      <c r="C452" s="84" t="str">
        <f t="shared" ca="1" si="115"/>
        <v/>
      </c>
      <c r="D452" s="67" t="str">
        <f t="shared" ca="1" si="101"/>
        <v/>
      </c>
      <c r="E452" s="67" t="str">
        <f t="shared" ca="1" si="102"/>
        <v/>
      </c>
      <c r="F452" s="67" t="str">
        <f t="shared" ca="1" si="103"/>
        <v/>
      </c>
      <c r="G452" s="85" t="str">
        <f t="shared" ca="1" si="104"/>
        <v/>
      </c>
      <c r="H452" s="69" t="str">
        <f t="shared" ca="1" si="105"/>
        <v>U427:U429</v>
      </c>
      <c r="I452" s="69" t="str">
        <f t="shared" ca="1" si="106"/>
        <v>R427:R429</v>
      </c>
      <c r="J452" s="69" t="str">
        <f t="shared" ca="1" si="107"/>
        <v>S427:S429</v>
      </c>
      <c r="K452" s="69" t="str">
        <f t="shared" ca="1" si="108"/>
        <v>T427:T429</v>
      </c>
      <c r="L452" s="69" t="str">
        <f t="shared" ca="1" si="109"/>
        <v>M427:U429</v>
      </c>
      <c r="M452" s="5" t="str">
        <f t="shared" ca="1" si="110"/>
        <v/>
      </c>
      <c r="N452" s="7"/>
      <c r="O452" s="76">
        <v>0</v>
      </c>
      <c r="P452" s="76">
        <v>0</v>
      </c>
      <c r="Q452" s="76">
        <v>0</v>
      </c>
      <c r="R452" s="76">
        <f t="shared" si="111"/>
        <v>0</v>
      </c>
      <c r="S452" s="76">
        <f t="shared" si="112"/>
        <v>0</v>
      </c>
      <c r="T452" s="76">
        <f t="shared" si="113"/>
        <v>0</v>
      </c>
      <c r="U452" s="76">
        <f t="shared" si="114"/>
        <v>0</v>
      </c>
    </row>
    <row r="453" spans="1:21">
      <c r="A453" s="38">
        <f t="shared" si="99"/>
        <v>1</v>
      </c>
      <c r="B453" s="84">
        <f t="shared" si="100"/>
        <v>27</v>
      </c>
      <c r="C453" s="84" t="str">
        <f t="shared" ca="1" si="115"/>
        <v/>
      </c>
      <c r="D453" s="67" t="str">
        <f t="shared" ca="1" si="101"/>
        <v/>
      </c>
      <c r="E453" s="67" t="str">
        <f t="shared" ca="1" si="102"/>
        <v/>
      </c>
      <c r="F453" s="67" t="str">
        <f t="shared" ca="1" si="103"/>
        <v/>
      </c>
      <c r="G453" s="85" t="str">
        <f t="shared" ca="1" si="104"/>
        <v/>
      </c>
      <c r="H453" s="69" t="str">
        <f t="shared" ca="1" si="105"/>
        <v>U427:U429</v>
      </c>
      <c r="I453" s="69" t="str">
        <f t="shared" ca="1" si="106"/>
        <v>R427:R429</v>
      </c>
      <c r="J453" s="69" t="str">
        <f t="shared" ca="1" si="107"/>
        <v>S427:S429</v>
      </c>
      <c r="K453" s="69" t="str">
        <f t="shared" ca="1" si="108"/>
        <v>T427:T429</v>
      </c>
      <c r="L453" s="69" t="str">
        <f t="shared" ca="1" si="109"/>
        <v>M427:U429</v>
      </c>
      <c r="M453" s="5" t="str">
        <f t="shared" ca="1" si="110"/>
        <v/>
      </c>
      <c r="N453" s="7"/>
      <c r="O453" s="76">
        <v>0</v>
      </c>
      <c r="P453" s="76">
        <v>0</v>
      </c>
      <c r="Q453" s="76">
        <v>0</v>
      </c>
      <c r="R453" s="76">
        <f t="shared" si="111"/>
        <v>0</v>
      </c>
      <c r="S453" s="76">
        <f t="shared" si="112"/>
        <v>0</v>
      </c>
      <c r="T453" s="76">
        <f t="shared" si="113"/>
        <v>0</v>
      </c>
      <c r="U453" s="76">
        <f t="shared" si="114"/>
        <v>0</v>
      </c>
    </row>
    <row r="454" spans="1:21">
      <c r="A454" s="38">
        <f t="shared" si="99"/>
        <v>1</v>
      </c>
      <c r="B454" s="84">
        <f t="shared" si="100"/>
        <v>28</v>
      </c>
      <c r="C454" s="84" t="str">
        <f t="shared" ca="1" si="115"/>
        <v/>
      </c>
      <c r="D454" s="67" t="str">
        <f t="shared" ca="1" si="101"/>
        <v/>
      </c>
      <c r="E454" s="67" t="str">
        <f t="shared" ca="1" si="102"/>
        <v/>
      </c>
      <c r="F454" s="67" t="str">
        <f t="shared" ca="1" si="103"/>
        <v/>
      </c>
      <c r="G454" s="85" t="str">
        <f t="shared" ca="1" si="104"/>
        <v/>
      </c>
      <c r="H454" s="69" t="str">
        <f t="shared" ca="1" si="105"/>
        <v>U427:U429</v>
      </c>
      <c r="I454" s="69" t="str">
        <f t="shared" ca="1" si="106"/>
        <v>R427:R429</v>
      </c>
      <c r="J454" s="69" t="str">
        <f t="shared" ca="1" si="107"/>
        <v>S427:S429</v>
      </c>
      <c r="K454" s="69" t="str">
        <f t="shared" ca="1" si="108"/>
        <v>T427:T429</v>
      </c>
      <c r="L454" s="69" t="str">
        <f t="shared" ca="1" si="109"/>
        <v>M427:U429</v>
      </c>
      <c r="M454" s="5" t="str">
        <f t="shared" ca="1" si="110"/>
        <v/>
      </c>
      <c r="N454" s="7"/>
      <c r="O454" s="76">
        <v>0</v>
      </c>
      <c r="P454" s="76">
        <v>0</v>
      </c>
      <c r="Q454" s="76">
        <v>0</v>
      </c>
      <c r="R454" s="76">
        <f t="shared" si="111"/>
        <v>0</v>
      </c>
      <c r="S454" s="76">
        <f t="shared" si="112"/>
        <v>0</v>
      </c>
      <c r="T454" s="76">
        <f t="shared" si="113"/>
        <v>0</v>
      </c>
      <c r="U454" s="76">
        <f t="shared" si="114"/>
        <v>0</v>
      </c>
    </row>
    <row r="455" spans="1:21">
      <c r="A455" s="38">
        <f t="shared" si="99"/>
        <v>1</v>
      </c>
      <c r="B455" s="84">
        <f t="shared" si="100"/>
        <v>29</v>
      </c>
      <c r="C455" s="84" t="str">
        <f t="shared" ca="1" si="115"/>
        <v/>
      </c>
      <c r="D455" s="67" t="str">
        <f t="shared" ca="1" si="101"/>
        <v/>
      </c>
      <c r="E455" s="67" t="str">
        <f t="shared" ca="1" si="102"/>
        <v/>
      </c>
      <c r="F455" s="67" t="str">
        <f t="shared" ca="1" si="103"/>
        <v/>
      </c>
      <c r="G455" s="85" t="str">
        <f t="shared" ca="1" si="104"/>
        <v/>
      </c>
      <c r="H455" s="69" t="str">
        <f t="shared" ca="1" si="105"/>
        <v>U427:U429</v>
      </c>
      <c r="I455" s="69" t="str">
        <f t="shared" ca="1" si="106"/>
        <v>R427:R429</v>
      </c>
      <c r="J455" s="69" t="str">
        <f t="shared" ca="1" si="107"/>
        <v>S427:S429</v>
      </c>
      <c r="K455" s="69" t="str">
        <f t="shared" ca="1" si="108"/>
        <v>T427:T429</v>
      </c>
      <c r="L455" s="69" t="str">
        <f t="shared" ca="1" si="109"/>
        <v>M427:U429</v>
      </c>
      <c r="M455" s="5" t="str">
        <f t="shared" ca="1" si="110"/>
        <v/>
      </c>
      <c r="N455" s="7"/>
      <c r="O455" s="76">
        <v>0</v>
      </c>
      <c r="P455" s="76">
        <v>0</v>
      </c>
      <c r="Q455" s="76">
        <v>0</v>
      </c>
      <c r="R455" s="76">
        <f t="shared" si="111"/>
        <v>0</v>
      </c>
      <c r="S455" s="76">
        <f t="shared" si="112"/>
        <v>0</v>
      </c>
      <c r="T455" s="76">
        <f t="shared" si="113"/>
        <v>0</v>
      </c>
      <c r="U455" s="76">
        <f t="shared" si="114"/>
        <v>0</v>
      </c>
    </row>
    <row r="456" spans="1:21">
      <c r="A456" s="38">
        <f t="shared" si="99"/>
        <v>1</v>
      </c>
      <c r="B456" s="84">
        <f t="shared" si="100"/>
        <v>30</v>
      </c>
      <c r="C456" s="84" t="str">
        <f t="shared" ca="1" si="115"/>
        <v/>
      </c>
      <c r="D456" s="67" t="str">
        <f t="shared" ca="1" si="101"/>
        <v/>
      </c>
      <c r="E456" s="67" t="str">
        <f t="shared" ca="1" si="102"/>
        <v/>
      </c>
      <c r="F456" s="67" t="str">
        <f t="shared" ca="1" si="103"/>
        <v/>
      </c>
      <c r="G456" s="85" t="str">
        <f t="shared" ca="1" si="104"/>
        <v/>
      </c>
      <c r="H456" s="69" t="str">
        <f t="shared" ca="1" si="105"/>
        <v>U427:U429</v>
      </c>
      <c r="I456" s="69" t="str">
        <f t="shared" ca="1" si="106"/>
        <v>R427:R429</v>
      </c>
      <c r="J456" s="69" t="str">
        <f t="shared" ca="1" si="107"/>
        <v>S427:S429</v>
      </c>
      <c r="K456" s="69" t="str">
        <f t="shared" ca="1" si="108"/>
        <v>T427:T429</v>
      </c>
      <c r="L456" s="69" t="str">
        <f t="shared" ca="1" si="109"/>
        <v>M427:U429</v>
      </c>
      <c r="M456" s="5" t="str">
        <f t="shared" ca="1" si="110"/>
        <v/>
      </c>
      <c r="N456" s="7"/>
      <c r="O456" s="76">
        <v>0</v>
      </c>
      <c r="P456" s="76">
        <v>0</v>
      </c>
      <c r="Q456" s="76">
        <v>0</v>
      </c>
      <c r="R456" s="76">
        <f t="shared" si="111"/>
        <v>0</v>
      </c>
      <c r="S456" s="76">
        <f t="shared" si="112"/>
        <v>0</v>
      </c>
      <c r="T456" s="76">
        <f t="shared" si="113"/>
        <v>0</v>
      </c>
      <c r="U456" s="76">
        <f t="shared" si="114"/>
        <v>0</v>
      </c>
    </row>
    <row r="457" spans="1:21">
      <c r="A457" s="38">
        <f t="shared" si="99"/>
        <v>1</v>
      </c>
      <c r="B457" s="84">
        <f t="shared" si="100"/>
        <v>31</v>
      </c>
      <c r="C457" s="84" t="str">
        <f t="shared" ca="1" si="115"/>
        <v/>
      </c>
      <c r="D457" s="67" t="str">
        <f t="shared" ca="1" si="101"/>
        <v/>
      </c>
      <c r="E457" s="67" t="str">
        <f t="shared" ca="1" si="102"/>
        <v/>
      </c>
      <c r="F457" s="67" t="str">
        <f t="shared" ca="1" si="103"/>
        <v/>
      </c>
      <c r="G457" s="85" t="str">
        <f t="shared" ca="1" si="104"/>
        <v/>
      </c>
      <c r="H457" s="69" t="str">
        <f t="shared" ca="1" si="105"/>
        <v>U427:U429</v>
      </c>
      <c r="I457" s="69" t="str">
        <f t="shared" ca="1" si="106"/>
        <v>R427:R429</v>
      </c>
      <c r="J457" s="69" t="str">
        <f t="shared" ca="1" si="107"/>
        <v>S427:S429</v>
      </c>
      <c r="K457" s="69" t="str">
        <f t="shared" ca="1" si="108"/>
        <v>T427:T429</v>
      </c>
      <c r="L457" s="69" t="str">
        <f t="shared" ca="1" si="109"/>
        <v>M427:U429</v>
      </c>
      <c r="M457" s="5" t="str">
        <f t="shared" ca="1" si="110"/>
        <v/>
      </c>
      <c r="N457" s="7"/>
      <c r="O457" s="76">
        <v>0</v>
      </c>
      <c r="P457" s="76">
        <v>0</v>
      </c>
      <c r="Q457" s="76">
        <v>0</v>
      </c>
      <c r="R457" s="76">
        <f t="shared" si="111"/>
        <v>0</v>
      </c>
      <c r="S457" s="76">
        <f t="shared" si="112"/>
        <v>0</v>
      </c>
      <c r="T457" s="76">
        <f t="shared" si="113"/>
        <v>0</v>
      </c>
      <c r="U457" s="76">
        <f t="shared" si="114"/>
        <v>0</v>
      </c>
    </row>
    <row r="458" spans="1:21">
      <c r="A458" s="38">
        <f t="shared" si="99"/>
        <v>1</v>
      </c>
      <c r="B458" s="84">
        <f t="shared" si="100"/>
        <v>32</v>
      </c>
      <c r="C458" s="84" t="str">
        <f t="shared" ca="1" si="115"/>
        <v/>
      </c>
      <c r="D458" s="67" t="str">
        <f t="shared" ca="1" si="101"/>
        <v/>
      </c>
      <c r="E458" s="67" t="str">
        <f t="shared" ca="1" si="102"/>
        <v/>
      </c>
      <c r="F458" s="67" t="str">
        <f t="shared" ca="1" si="103"/>
        <v/>
      </c>
      <c r="G458" s="85" t="str">
        <f t="shared" ca="1" si="104"/>
        <v/>
      </c>
      <c r="H458" s="69" t="str">
        <f t="shared" ca="1" si="105"/>
        <v>U427:U429</v>
      </c>
      <c r="I458" s="69" t="str">
        <f t="shared" ca="1" si="106"/>
        <v>R427:R429</v>
      </c>
      <c r="J458" s="69" t="str">
        <f t="shared" ca="1" si="107"/>
        <v>S427:S429</v>
      </c>
      <c r="K458" s="69" t="str">
        <f t="shared" ca="1" si="108"/>
        <v>T427:T429</v>
      </c>
      <c r="L458" s="69" t="str">
        <f t="shared" ca="1" si="109"/>
        <v>M427:U429</v>
      </c>
      <c r="M458" s="5" t="str">
        <f t="shared" ca="1" si="110"/>
        <v/>
      </c>
      <c r="N458" s="7"/>
      <c r="O458" s="76">
        <v>0</v>
      </c>
      <c r="P458" s="76">
        <v>0</v>
      </c>
      <c r="Q458" s="76">
        <v>0</v>
      </c>
      <c r="R458" s="76">
        <f t="shared" si="111"/>
        <v>0</v>
      </c>
      <c r="S458" s="76">
        <f t="shared" si="112"/>
        <v>0</v>
      </c>
      <c r="T458" s="76">
        <f t="shared" si="113"/>
        <v>0</v>
      </c>
      <c r="U458" s="76">
        <f t="shared" si="114"/>
        <v>0</v>
      </c>
    </row>
    <row r="459" spans="1:21">
      <c r="A459" s="38">
        <f t="shared" si="99"/>
        <v>1</v>
      </c>
      <c r="B459" s="84">
        <f t="shared" si="100"/>
        <v>33</v>
      </c>
      <c r="C459" s="84" t="str">
        <f t="shared" ca="1" si="115"/>
        <v/>
      </c>
      <c r="D459" s="67" t="str">
        <f t="shared" ref="D459:D490" ca="1" si="116">IF($C459="","",IF(ISERROR(VLOOKUP(C459,Athletes,2,FALSE)),"Unknown Athlete",PROPER(VLOOKUP(C459,Athletes,2,FALSE))))</f>
        <v/>
      </c>
      <c r="E459" s="67" t="str">
        <f t="shared" ref="E459:E476" ca="1" si="117">IF($C459="","",IF(VLOOKUP(C459,Athletes,3,FALSE)="","",VLOOKUP(C459,Athletes,3,FALSE)))</f>
        <v/>
      </c>
      <c r="F459" s="67" t="str">
        <f t="shared" ca="1" si="103"/>
        <v/>
      </c>
      <c r="G459" s="85" t="str">
        <f t="shared" ca="1" si="104"/>
        <v/>
      </c>
      <c r="H459" s="69" t="str">
        <f t="shared" ca="1" si="105"/>
        <v>U427:U429</v>
      </c>
      <c r="I459" s="69" t="str">
        <f t="shared" ca="1" si="106"/>
        <v>R427:R429</v>
      </c>
      <c r="J459" s="69" t="str">
        <f t="shared" ca="1" si="107"/>
        <v>S427:S429</v>
      </c>
      <c r="K459" s="69" t="str">
        <f t="shared" ca="1" si="108"/>
        <v>T427:T429</v>
      </c>
      <c r="L459" s="69" t="str">
        <f t="shared" ca="1" si="109"/>
        <v>M427:U429</v>
      </c>
      <c r="M459" s="5" t="str">
        <f t="shared" ca="1" si="110"/>
        <v/>
      </c>
      <c r="N459" s="7"/>
      <c r="O459" s="76">
        <v>0</v>
      </c>
      <c r="P459" s="76">
        <v>0</v>
      </c>
      <c r="Q459" s="76">
        <v>0</v>
      </c>
      <c r="R459" s="76">
        <f t="shared" si="111"/>
        <v>0</v>
      </c>
      <c r="S459" s="76">
        <f t="shared" si="112"/>
        <v>0</v>
      </c>
      <c r="T459" s="76">
        <f t="shared" si="113"/>
        <v>0</v>
      </c>
      <c r="U459" s="76">
        <f t="shared" si="114"/>
        <v>0</v>
      </c>
    </row>
    <row r="460" spans="1:21">
      <c r="A460" s="38">
        <f t="shared" si="99"/>
        <v>1</v>
      </c>
      <c r="B460" s="84">
        <f t="shared" si="100"/>
        <v>34</v>
      </c>
      <c r="C460" s="84" t="str">
        <f t="shared" ca="1" si="115"/>
        <v/>
      </c>
      <c r="D460" s="67" t="str">
        <f t="shared" ca="1" si="116"/>
        <v/>
      </c>
      <c r="E460" s="67" t="str">
        <f t="shared" ca="1" si="117"/>
        <v/>
      </c>
      <c r="F460" s="67" t="str">
        <f t="shared" ca="1" si="103"/>
        <v/>
      </c>
      <c r="G460" s="85" t="str">
        <f t="shared" ca="1" si="104"/>
        <v/>
      </c>
      <c r="H460" s="69" t="str">
        <f t="shared" ca="1" si="105"/>
        <v>U427:U429</v>
      </c>
      <c r="I460" s="69" t="str">
        <f t="shared" ca="1" si="106"/>
        <v>R427:R429</v>
      </c>
      <c r="J460" s="69" t="str">
        <f t="shared" ca="1" si="107"/>
        <v>S427:S429</v>
      </c>
      <c r="K460" s="69" t="str">
        <f t="shared" ca="1" si="108"/>
        <v>T427:T429</v>
      </c>
      <c r="L460" s="69" t="str">
        <f t="shared" ca="1" si="109"/>
        <v>M427:U429</v>
      </c>
      <c r="M460" s="5" t="str">
        <f t="shared" ca="1" si="110"/>
        <v/>
      </c>
      <c r="N460" s="7"/>
      <c r="O460" s="76">
        <v>0</v>
      </c>
      <c r="P460" s="76">
        <v>0</v>
      </c>
      <c r="Q460" s="76">
        <v>0</v>
      </c>
      <c r="R460" s="76">
        <f t="shared" si="111"/>
        <v>0</v>
      </c>
      <c r="S460" s="76">
        <f t="shared" si="112"/>
        <v>0</v>
      </c>
      <c r="T460" s="76">
        <f t="shared" si="113"/>
        <v>0</v>
      </c>
      <c r="U460" s="76">
        <f t="shared" si="114"/>
        <v>0</v>
      </c>
    </row>
    <row r="461" spans="1:21">
      <c r="A461" s="38">
        <f t="shared" si="99"/>
        <v>1</v>
      </c>
      <c r="B461" s="84">
        <f t="shared" si="100"/>
        <v>35</v>
      </c>
      <c r="C461" s="84" t="str">
        <f t="shared" ca="1" si="115"/>
        <v/>
      </c>
      <c r="D461" s="67" t="str">
        <f t="shared" ca="1" si="116"/>
        <v/>
      </c>
      <c r="E461" s="67" t="str">
        <f t="shared" ca="1" si="117"/>
        <v/>
      </c>
      <c r="F461" s="67" t="str">
        <f t="shared" ca="1" si="103"/>
        <v/>
      </c>
      <c r="G461" s="85" t="str">
        <f t="shared" ca="1" si="104"/>
        <v/>
      </c>
      <c r="H461" s="69" t="str">
        <f t="shared" ca="1" si="105"/>
        <v>U427:U429</v>
      </c>
      <c r="I461" s="69" t="str">
        <f t="shared" ca="1" si="106"/>
        <v>R427:R429</v>
      </c>
      <c r="J461" s="69" t="str">
        <f t="shared" ca="1" si="107"/>
        <v>S427:S429</v>
      </c>
      <c r="K461" s="69" t="str">
        <f t="shared" ca="1" si="108"/>
        <v>T427:T429</v>
      </c>
      <c r="L461" s="69" t="str">
        <f t="shared" ca="1" si="109"/>
        <v>M427:U429</v>
      </c>
      <c r="M461" s="5" t="str">
        <f t="shared" ca="1" si="110"/>
        <v/>
      </c>
      <c r="N461" s="7"/>
      <c r="O461" s="76">
        <v>0</v>
      </c>
      <c r="P461" s="76">
        <v>0</v>
      </c>
      <c r="Q461" s="76">
        <v>0</v>
      </c>
      <c r="R461" s="76">
        <f t="shared" si="111"/>
        <v>0</v>
      </c>
      <c r="S461" s="76">
        <f t="shared" si="112"/>
        <v>0</v>
      </c>
      <c r="T461" s="76">
        <f t="shared" si="113"/>
        <v>0</v>
      </c>
      <c r="U461" s="76">
        <f t="shared" si="114"/>
        <v>0</v>
      </c>
    </row>
    <row r="462" spans="1:21">
      <c r="A462" s="38">
        <f t="shared" si="99"/>
        <v>1</v>
      </c>
      <c r="B462" s="84">
        <f t="shared" si="100"/>
        <v>36</v>
      </c>
      <c r="C462" s="84" t="str">
        <f t="shared" ca="1" si="115"/>
        <v/>
      </c>
      <c r="D462" s="67" t="str">
        <f t="shared" ca="1" si="116"/>
        <v/>
      </c>
      <c r="E462" s="67" t="str">
        <f t="shared" ca="1" si="117"/>
        <v/>
      </c>
      <c r="F462" s="67" t="str">
        <f t="shared" ca="1" si="103"/>
        <v/>
      </c>
      <c r="G462" s="85" t="str">
        <f t="shared" ca="1" si="104"/>
        <v/>
      </c>
      <c r="H462" s="69" t="str">
        <f t="shared" ca="1" si="105"/>
        <v>U427:U429</v>
      </c>
      <c r="I462" s="69" t="str">
        <f t="shared" ca="1" si="106"/>
        <v>R427:R429</v>
      </c>
      <c r="J462" s="69" t="str">
        <f t="shared" ca="1" si="107"/>
        <v>S427:S429</v>
      </c>
      <c r="K462" s="69" t="str">
        <f t="shared" ca="1" si="108"/>
        <v>T427:T429</v>
      </c>
      <c r="L462" s="69" t="str">
        <f t="shared" ca="1" si="109"/>
        <v>M427:U429</v>
      </c>
      <c r="M462" s="5" t="str">
        <f t="shared" ca="1" si="110"/>
        <v/>
      </c>
      <c r="N462" s="7"/>
      <c r="O462" s="76">
        <v>0</v>
      </c>
      <c r="P462" s="76">
        <v>0</v>
      </c>
      <c r="Q462" s="76">
        <v>0</v>
      </c>
      <c r="R462" s="76">
        <f t="shared" si="111"/>
        <v>0</v>
      </c>
      <c r="S462" s="76">
        <f t="shared" si="112"/>
        <v>0</v>
      </c>
      <c r="T462" s="76">
        <f t="shared" si="113"/>
        <v>0</v>
      </c>
      <c r="U462" s="76">
        <f t="shared" si="114"/>
        <v>0</v>
      </c>
    </row>
    <row r="463" spans="1:21">
      <c r="A463" s="38">
        <f t="shared" si="99"/>
        <v>1</v>
      </c>
      <c r="B463" s="84">
        <f t="shared" si="100"/>
        <v>37</v>
      </c>
      <c r="C463" s="84" t="str">
        <f t="shared" ca="1" si="115"/>
        <v/>
      </c>
      <c r="D463" s="67" t="str">
        <f t="shared" ca="1" si="116"/>
        <v/>
      </c>
      <c r="E463" s="67" t="str">
        <f t="shared" ca="1" si="117"/>
        <v/>
      </c>
      <c r="F463" s="67" t="str">
        <f t="shared" ca="1" si="103"/>
        <v/>
      </c>
      <c r="G463" s="85" t="str">
        <f t="shared" ca="1" si="104"/>
        <v/>
      </c>
      <c r="H463" s="69" t="str">
        <f t="shared" ca="1" si="105"/>
        <v>U427:U429</v>
      </c>
      <c r="I463" s="69" t="str">
        <f t="shared" ca="1" si="106"/>
        <v>R427:R429</v>
      </c>
      <c r="J463" s="69" t="str">
        <f t="shared" ca="1" si="107"/>
        <v>S427:S429</v>
      </c>
      <c r="K463" s="69" t="str">
        <f t="shared" ca="1" si="108"/>
        <v>T427:T429</v>
      </c>
      <c r="L463" s="69" t="str">
        <f t="shared" ca="1" si="109"/>
        <v>M427:U429</v>
      </c>
      <c r="M463" s="5" t="str">
        <f t="shared" ca="1" si="110"/>
        <v/>
      </c>
      <c r="N463" s="7"/>
      <c r="O463" s="76">
        <v>0</v>
      </c>
      <c r="P463" s="76">
        <v>0</v>
      </c>
      <c r="Q463" s="76">
        <v>0</v>
      </c>
      <c r="R463" s="76">
        <f t="shared" si="111"/>
        <v>0</v>
      </c>
      <c r="S463" s="76">
        <f t="shared" si="112"/>
        <v>0</v>
      </c>
      <c r="T463" s="76">
        <f t="shared" si="113"/>
        <v>0</v>
      </c>
      <c r="U463" s="76">
        <f t="shared" si="114"/>
        <v>0</v>
      </c>
    </row>
    <row r="464" spans="1:21">
      <c r="A464" s="38">
        <f t="shared" si="99"/>
        <v>1</v>
      </c>
      <c r="B464" s="84">
        <f t="shared" si="100"/>
        <v>38</v>
      </c>
      <c r="C464" s="84" t="str">
        <f t="shared" ca="1" si="115"/>
        <v/>
      </c>
      <c r="D464" s="67" t="str">
        <f t="shared" ca="1" si="116"/>
        <v/>
      </c>
      <c r="E464" s="67" t="str">
        <f t="shared" ca="1" si="117"/>
        <v/>
      </c>
      <c r="F464" s="67" t="str">
        <f t="shared" ca="1" si="103"/>
        <v/>
      </c>
      <c r="G464" s="85" t="str">
        <f t="shared" ca="1" si="104"/>
        <v/>
      </c>
      <c r="H464" s="69" t="str">
        <f t="shared" ca="1" si="105"/>
        <v>U427:U429</v>
      </c>
      <c r="I464" s="69" t="str">
        <f t="shared" ca="1" si="106"/>
        <v>R427:R429</v>
      </c>
      <c r="J464" s="69" t="str">
        <f t="shared" ca="1" si="107"/>
        <v>S427:S429</v>
      </c>
      <c r="K464" s="69" t="str">
        <f t="shared" ca="1" si="108"/>
        <v>T427:T429</v>
      </c>
      <c r="L464" s="69" t="str">
        <f t="shared" ca="1" si="109"/>
        <v>M427:U429</v>
      </c>
      <c r="M464" s="5" t="str">
        <f t="shared" ca="1" si="110"/>
        <v/>
      </c>
      <c r="N464" s="7"/>
      <c r="O464" s="76">
        <v>0</v>
      </c>
      <c r="P464" s="76">
        <v>0</v>
      </c>
      <c r="Q464" s="76">
        <v>0</v>
      </c>
      <c r="R464" s="76">
        <f t="shared" si="111"/>
        <v>0</v>
      </c>
      <c r="S464" s="76">
        <f t="shared" si="112"/>
        <v>0</v>
      </c>
      <c r="T464" s="76">
        <f t="shared" si="113"/>
        <v>0</v>
      </c>
      <c r="U464" s="76">
        <f t="shared" si="114"/>
        <v>0</v>
      </c>
    </row>
    <row r="465" spans="1:21">
      <c r="A465" s="38">
        <f t="shared" si="99"/>
        <v>1</v>
      </c>
      <c r="B465" s="84">
        <f t="shared" si="100"/>
        <v>39</v>
      </c>
      <c r="C465" s="84" t="str">
        <f t="shared" ca="1" si="115"/>
        <v/>
      </c>
      <c r="D465" s="67" t="str">
        <f t="shared" ca="1" si="116"/>
        <v/>
      </c>
      <c r="E465" s="67" t="str">
        <f t="shared" ca="1" si="117"/>
        <v/>
      </c>
      <c r="F465" s="67" t="str">
        <f t="shared" ca="1" si="103"/>
        <v/>
      </c>
      <c r="G465" s="85" t="str">
        <f t="shared" ca="1" si="104"/>
        <v/>
      </c>
      <c r="H465" s="69" t="str">
        <f t="shared" ca="1" si="105"/>
        <v>U427:U429</v>
      </c>
      <c r="I465" s="69" t="str">
        <f t="shared" ca="1" si="106"/>
        <v>R427:R429</v>
      </c>
      <c r="J465" s="69" t="str">
        <f t="shared" ca="1" si="107"/>
        <v>S427:S429</v>
      </c>
      <c r="K465" s="69" t="str">
        <f t="shared" ca="1" si="108"/>
        <v>T427:T429</v>
      </c>
      <c r="L465" s="69" t="str">
        <f t="shared" ca="1" si="109"/>
        <v>M427:U429</v>
      </c>
      <c r="M465" s="5" t="str">
        <f t="shared" ca="1" si="110"/>
        <v/>
      </c>
      <c r="N465" s="7"/>
      <c r="O465" s="76">
        <v>0</v>
      </c>
      <c r="P465" s="76">
        <v>0</v>
      </c>
      <c r="Q465" s="76">
        <v>0</v>
      </c>
      <c r="R465" s="76">
        <f t="shared" si="111"/>
        <v>0</v>
      </c>
      <c r="S465" s="76">
        <f t="shared" si="112"/>
        <v>0</v>
      </c>
      <c r="T465" s="76">
        <f t="shared" si="113"/>
        <v>0</v>
      </c>
      <c r="U465" s="76">
        <f t="shared" si="114"/>
        <v>0</v>
      </c>
    </row>
    <row r="466" spans="1:21">
      <c r="A466" s="38">
        <f t="shared" si="99"/>
        <v>1</v>
      </c>
      <c r="B466" s="84">
        <f t="shared" si="100"/>
        <v>40</v>
      </c>
      <c r="C466" s="84" t="str">
        <f t="shared" ca="1" si="115"/>
        <v/>
      </c>
      <c r="D466" s="67" t="str">
        <f t="shared" ca="1" si="116"/>
        <v/>
      </c>
      <c r="E466" s="67" t="str">
        <f t="shared" ca="1" si="117"/>
        <v/>
      </c>
      <c r="F466" s="67" t="str">
        <f t="shared" ca="1" si="103"/>
        <v/>
      </c>
      <c r="G466" s="85" t="str">
        <f t="shared" ca="1" si="104"/>
        <v/>
      </c>
      <c r="H466" s="69" t="str">
        <f t="shared" ca="1" si="105"/>
        <v>U427:U429</v>
      </c>
      <c r="I466" s="69" t="str">
        <f t="shared" ca="1" si="106"/>
        <v>R427:R429</v>
      </c>
      <c r="J466" s="69" t="str">
        <f t="shared" ca="1" si="107"/>
        <v>S427:S429</v>
      </c>
      <c r="K466" s="69" t="str">
        <f t="shared" ca="1" si="108"/>
        <v>T427:T429</v>
      </c>
      <c r="L466" s="69" t="str">
        <f t="shared" ca="1" si="109"/>
        <v>M427:U429</v>
      </c>
      <c r="M466" s="5" t="str">
        <f t="shared" ca="1" si="110"/>
        <v/>
      </c>
      <c r="N466" s="7"/>
      <c r="O466" s="76">
        <v>0</v>
      </c>
      <c r="P466" s="76">
        <v>0</v>
      </c>
      <c r="Q466" s="76">
        <v>0</v>
      </c>
      <c r="R466" s="76">
        <f t="shared" si="111"/>
        <v>0</v>
      </c>
      <c r="S466" s="76">
        <f t="shared" si="112"/>
        <v>0</v>
      </c>
      <c r="T466" s="76">
        <f t="shared" si="113"/>
        <v>0</v>
      </c>
      <c r="U466" s="76">
        <f t="shared" si="114"/>
        <v>0</v>
      </c>
    </row>
    <row r="467" spans="1:21">
      <c r="A467" s="38">
        <f t="shared" si="99"/>
        <v>1</v>
      </c>
      <c r="B467" s="84">
        <f t="shared" si="100"/>
        <v>41</v>
      </c>
      <c r="C467" s="84" t="str">
        <f t="shared" ca="1" si="115"/>
        <v/>
      </c>
      <c r="D467" s="67" t="str">
        <f t="shared" ca="1" si="116"/>
        <v/>
      </c>
      <c r="E467" s="67" t="str">
        <f t="shared" ca="1" si="117"/>
        <v/>
      </c>
      <c r="F467" s="67" t="str">
        <f t="shared" ca="1" si="103"/>
        <v/>
      </c>
      <c r="G467" s="85" t="str">
        <f t="shared" ca="1" si="104"/>
        <v/>
      </c>
      <c r="H467" s="69" t="str">
        <f t="shared" ca="1" si="105"/>
        <v>U427:U429</v>
      </c>
      <c r="I467" s="69" t="str">
        <f t="shared" ca="1" si="106"/>
        <v>R427:R429</v>
      </c>
      <c r="J467" s="69" t="str">
        <f t="shared" ca="1" si="107"/>
        <v>S427:S429</v>
      </c>
      <c r="K467" s="69" t="str">
        <f t="shared" ca="1" si="108"/>
        <v>T427:T429</v>
      </c>
      <c r="L467" s="69" t="str">
        <f t="shared" ca="1" si="109"/>
        <v>M427:U429</v>
      </c>
      <c r="M467" s="5" t="str">
        <f t="shared" ca="1" si="110"/>
        <v/>
      </c>
      <c r="N467" s="7"/>
      <c r="O467" s="76">
        <v>0</v>
      </c>
      <c r="P467" s="76">
        <v>0</v>
      </c>
      <c r="Q467" s="76">
        <v>0</v>
      </c>
      <c r="R467" s="76">
        <f t="shared" si="111"/>
        <v>0</v>
      </c>
      <c r="S467" s="76">
        <f t="shared" si="112"/>
        <v>0</v>
      </c>
      <c r="T467" s="76">
        <f t="shared" si="113"/>
        <v>0</v>
      </c>
      <c r="U467" s="76">
        <f t="shared" si="114"/>
        <v>0</v>
      </c>
    </row>
    <row r="468" spans="1:21">
      <c r="A468" s="38">
        <f t="shared" si="99"/>
        <v>1</v>
      </c>
      <c r="B468" s="84">
        <f t="shared" si="100"/>
        <v>42</v>
      </c>
      <c r="C468" s="84" t="str">
        <f t="shared" ca="1" si="115"/>
        <v/>
      </c>
      <c r="D468" s="67" t="str">
        <f t="shared" ca="1" si="116"/>
        <v/>
      </c>
      <c r="E468" s="67" t="str">
        <f t="shared" ca="1" si="117"/>
        <v/>
      </c>
      <c r="F468" s="67" t="str">
        <f t="shared" ca="1" si="103"/>
        <v/>
      </c>
      <c r="G468" s="85" t="str">
        <f t="shared" ca="1" si="104"/>
        <v/>
      </c>
      <c r="H468" s="69" t="str">
        <f t="shared" ca="1" si="105"/>
        <v>U427:U429</v>
      </c>
      <c r="I468" s="69" t="str">
        <f t="shared" ca="1" si="106"/>
        <v>R427:R429</v>
      </c>
      <c r="J468" s="69" t="str">
        <f t="shared" ca="1" si="107"/>
        <v>S427:S429</v>
      </c>
      <c r="K468" s="69" t="str">
        <f t="shared" ca="1" si="108"/>
        <v>T427:T429</v>
      </c>
      <c r="L468" s="69" t="str">
        <f t="shared" ca="1" si="109"/>
        <v>M427:U429</v>
      </c>
      <c r="M468" s="5" t="str">
        <f t="shared" ca="1" si="110"/>
        <v/>
      </c>
      <c r="N468" s="7"/>
      <c r="O468" s="76">
        <v>0</v>
      </c>
      <c r="P468" s="76">
        <v>0</v>
      </c>
      <c r="Q468" s="76">
        <v>0</v>
      </c>
      <c r="R468" s="76">
        <f t="shared" si="111"/>
        <v>0</v>
      </c>
      <c r="S468" s="76">
        <f t="shared" si="112"/>
        <v>0</v>
      </c>
      <c r="T468" s="76">
        <f t="shared" si="113"/>
        <v>0</v>
      </c>
      <c r="U468" s="76">
        <f t="shared" si="114"/>
        <v>0</v>
      </c>
    </row>
    <row r="469" spans="1:21">
      <c r="A469" s="38">
        <f t="shared" si="99"/>
        <v>1</v>
      </c>
      <c r="B469" s="84">
        <f t="shared" si="100"/>
        <v>43</v>
      </c>
      <c r="C469" s="84" t="str">
        <f t="shared" ca="1" si="115"/>
        <v/>
      </c>
      <c r="D469" s="67" t="str">
        <f t="shared" ca="1" si="116"/>
        <v/>
      </c>
      <c r="E469" s="67" t="str">
        <f t="shared" ca="1" si="117"/>
        <v/>
      </c>
      <c r="F469" s="67" t="str">
        <f t="shared" ca="1" si="103"/>
        <v/>
      </c>
      <c r="G469" s="85" t="str">
        <f t="shared" ca="1" si="104"/>
        <v/>
      </c>
      <c r="H469" s="69" t="str">
        <f t="shared" ca="1" si="105"/>
        <v>U427:U429</v>
      </c>
      <c r="I469" s="69" t="str">
        <f t="shared" ca="1" si="106"/>
        <v>R427:R429</v>
      </c>
      <c r="J469" s="69" t="str">
        <f t="shared" ca="1" si="107"/>
        <v>S427:S429</v>
      </c>
      <c r="K469" s="69" t="str">
        <f t="shared" ca="1" si="108"/>
        <v>T427:T429</v>
      </c>
      <c r="L469" s="69" t="str">
        <f t="shared" ca="1" si="109"/>
        <v>M427:U429</v>
      </c>
      <c r="M469" s="5" t="str">
        <f t="shared" ca="1" si="110"/>
        <v/>
      </c>
      <c r="N469" s="7"/>
      <c r="O469" s="76">
        <v>0</v>
      </c>
      <c r="P469" s="76">
        <v>0</v>
      </c>
      <c r="Q469" s="76">
        <v>0</v>
      </c>
      <c r="R469" s="76">
        <f t="shared" si="111"/>
        <v>0</v>
      </c>
      <c r="S469" s="76">
        <f t="shared" si="112"/>
        <v>0</v>
      </c>
      <c r="T469" s="76">
        <f t="shared" si="113"/>
        <v>0</v>
      </c>
      <c r="U469" s="76">
        <f t="shared" si="114"/>
        <v>0</v>
      </c>
    </row>
    <row r="470" spans="1:21">
      <c r="A470" s="38">
        <f t="shared" si="99"/>
        <v>1</v>
      </c>
      <c r="B470" s="84">
        <f t="shared" si="100"/>
        <v>44</v>
      </c>
      <c r="C470" s="84" t="str">
        <f t="shared" ca="1" si="115"/>
        <v/>
      </c>
      <c r="D470" s="67" t="str">
        <f t="shared" ca="1" si="116"/>
        <v/>
      </c>
      <c r="E470" s="67" t="str">
        <f t="shared" ca="1" si="117"/>
        <v/>
      </c>
      <c r="F470" s="67" t="str">
        <f t="shared" ca="1" si="103"/>
        <v/>
      </c>
      <c r="G470" s="85" t="str">
        <f t="shared" ca="1" si="104"/>
        <v/>
      </c>
      <c r="H470" s="69" t="str">
        <f t="shared" ca="1" si="105"/>
        <v>U427:U429</v>
      </c>
      <c r="I470" s="69" t="str">
        <f t="shared" ca="1" si="106"/>
        <v>R427:R429</v>
      </c>
      <c r="J470" s="69" t="str">
        <f t="shared" ca="1" si="107"/>
        <v>S427:S429</v>
      </c>
      <c r="K470" s="69" t="str">
        <f t="shared" ca="1" si="108"/>
        <v>T427:T429</v>
      </c>
      <c r="L470" s="69" t="str">
        <f t="shared" ca="1" si="109"/>
        <v>M427:U429</v>
      </c>
      <c r="M470" s="5" t="str">
        <f t="shared" ca="1" si="110"/>
        <v/>
      </c>
      <c r="N470" s="7"/>
      <c r="O470" s="76">
        <v>0</v>
      </c>
      <c r="P470" s="76">
        <v>0</v>
      </c>
      <c r="Q470" s="76">
        <v>0</v>
      </c>
      <c r="R470" s="76">
        <f t="shared" si="111"/>
        <v>0</v>
      </c>
      <c r="S470" s="76">
        <f t="shared" si="112"/>
        <v>0</v>
      </c>
      <c r="T470" s="76">
        <f t="shared" si="113"/>
        <v>0</v>
      </c>
      <c r="U470" s="76">
        <f t="shared" si="114"/>
        <v>0</v>
      </c>
    </row>
    <row r="471" spans="1:21">
      <c r="A471" s="38">
        <f t="shared" si="99"/>
        <v>1</v>
      </c>
      <c r="B471" s="84">
        <f t="shared" si="100"/>
        <v>45</v>
      </c>
      <c r="C471" s="84" t="str">
        <f t="shared" ca="1" si="115"/>
        <v/>
      </c>
      <c r="D471" s="67" t="str">
        <f t="shared" ca="1" si="116"/>
        <v/>
      </c>
      <c r="E471" s="67" t="str">
        <f t="shared" ca="1" si="117"/>
        <v/>
      </c>
      <c r="F471" s="67" t="str">
        <f t="shared" ca="1" si="103"/>
        <v/>
      </c>
      <c r="G471" s="85" t="str">
        <f t="shared" ca="1" si="104"/>
        <v/>
      </c>
      <c r="H471" s="69" t="str">
        <f t="shared" ca="1" si="105"/>
        <v>U427:U429</v>
      </c>
      <c r="I471" s="69" t="str">
        <f t="shared" ca="1" si="106"/>
        <v>R427:R429</v>
      </c>
      <c r="J471" s="69" t="str">
        <f t="shared" ca="1" si="107"/>
        <v>S427:S429</v>
      </c>
      <c r="K471" s="69" t="str">
        <f t="shared" ca="1" si="108"/>
        <v>T427:T429</v>
      </c>
      <c r="L471" s="69" t="str">
        <f t="shared" ca="1" si="109"/>
        <v>M427:U429</v>
      </c>
      <c r="M471" s="5" t="str">
        <f t="shared" ca="1" si="110"/>
        <v/>
      </c>
      <c r="N471" s="7"/>
      <c r="O471" s="76">
        <v>0</v>
      </c>
      <c r="P471" s="76">
        <v>0</v>
      </c>
      <c r="Q471" s="76">
        <v>0</v>
      </c>
      <c r="R471" s="76">
        <f t="shared" si="111"/>
        <v>0</v>
      </c>
      <c r="S471" s="76">
        <f t="shared" si="112"/>
        <v>0</v>
      </c>
      <c r="T471" s="76">
        <f t="shared" si="113"/>
        <v>0</v>
      </c>
      <c r="U471" s="76">
        <f t="shared" si="114"/>
        <v>0</v>
      </c>
    </row>
    <row r="472" spans="1:21">
      <c r="A472" s="38">
        <f t="shared" si="99"/>
        <v>1</v>
      </c>
      <c r="B472" s="84">
        <f t="shared" si="100"/>
        <v>46</v>
      </c>
      <c r="C472" s="84" t="str">
        <f t="shared" ca="1" si="115"/>
        <v/>
      </c>
      <c r="D472" s="67" t="str">
        <f t="shared" ca="1" si="116"/>
        <v/>
      </c>
      <c r="E472" s="67" t="str">
        <f t="shared" ca="1" si="117"/>
        <v/>
      </c>
      <c r="F472" s="67" t="str">
        <f t="shared" ca="1" si="103"/>
        <v/>
      </c>
      <c r="G472" s="85" t="str">
        <f t="shared" ca="1" si="104"/>
        <v/>
      </c>
      <c r="H472" s="69" t="str">
        <f t="shared" ca="1" si="105"/>
        <v>U427:U429</v>
      </c>
      <c r="I472" s="69" t="str">
        <f t="shared" ca="1" si="106"/>
        <v>R427:R429</v>
      </c>
      <c r="J472" s="69" t="str">
        <f t="shared" ca="1" si="107"/>
        <v>S427:S429</v>
      </c>
      <c r="K472" s="69" t="str">
        <f t="shared" ca="1" si="108"/>
        <v>T427:T429</v>
      </c>
      <c r="L472" s="69" t="str">
        <f t="shared" ca="1" si="109"/>
        <v>M427:U429</v>
      </c>
      <c r="M472" s="5" t="str">
        <f t="shared" ca="1" si="110"/>
        <v/>
      </c>
      <c r="N472" s="7"/>
      <c r="O472" s="76">
        <v>0</v>
      </c>
      <c r="P472" s="76">
        <v>0</v>
      </c>
      <c r="Q472" s="76">
        <v>0</v>
      </c>
      <c r="R472" s="76">
        <f t="shared" si="111"/>
        <v>0</v>
      </c>
      <c r="S472" s="76">
        <f t="shared" si="112"/>
        <v>0</v>
      </c>
      <c r="T472" s="76">
        <f t="shared" si="113"/>
        <v>0</v>
      </c>
      <c r="U472" s="76">
        <f t="shared" si="114"/>
        <v>0</v>
      </c>
    </row>
    <row r="473" spans="1:21">
      <c r="A473" s="38">
        <f t="shared" si="99"/>
        <v>1</v>
      </c>
      <c r="B473" s="84">
        <f t="shared" si="100"/>
        <v>47</v>
      </c>
      <c r="C473" s="84" t="str">
        <f t="shared" ca="1" si="115"/>
        <v/>
      </c>
      <c r="D473" s="67" t="str">
        <f t="shared" ca="1" si="116"/>
        <v/>
      </c>
      <c r="E473" s="67" t="str">
        <f t="shared" ca="1" si="117"/>
        <v/>
      </c>
      <c r="F473" s="67" t="str">
        <f t="shared" ca="1" si="103"/>
        <v/>
      </c>
      <c r="G473" s="85" t="str">
        <f t="shared" ca="1" si="104"/>
        <v/>
      </c>
      <c r="H473" s="69" t="str">
        <f t="shared" ca="1" si="105"/>
        <v>U427:U429</v>
      </c>
      <c r="I473" s="69" t="str">
        <f t="shared" ca="1" si="106"/>
        <v>R427:R429</v>
      </c>
      <c r="J473" s="69" t="str">
        <f t="shared" ca="1" si="107"/>
        <v>S427:S429</v>
      </c>
      <c r="K473" s="69" t="str">
        <f t="shared" ca="1" si="108"/>
        <v>T427:T429</v>
      </c>
      <c r="L473" s="69" t="str">
        <f t="shared" ca="1" si="109"/>
        <v>M427:U429</v>
      </c>
      <c r="M473" s="5" t="str">
        <f t="shared" ca="1" si="110"/>
        <v/>
      </c>
      <c r="N473" s="7"/>
      <c r="O473" s="76">
        <v>0</v>
      </c>
      <c r="P473" s="76">
        <v>0</v>
      </c>
      <c r="Q473" s="76">
        <v>0</v>
      </c>
      <c r="R473" s="76">
        <f t="shared" si="111"/>
        <v>0</v>
      </c>
      <c r="S473" s="76">
        <f t="shared" si="112"/>
        <v>0</v>
      </c>
      <c r="T473" s="76">
        <f t="shared" si="113"/>
        <v>0</v>
      </c>
      <c r="U473" s="76">
        <f t="shared" si="114"/>
        <v>0</v>
      </c>
    </row>
    <row r="474" spans="1:21">
      <c r="A474" s="38">
        <f t="shared" si="99"/>
        <v>1</v>
      </c>
      <c r="B474" s="84">
        <f t="shared" si="100"/>
        <v>48</v>
      </c>
      <c r="C474" s="84" t="str">
        <f t="shared" ca="1" si="115"/>
        <v/>
      </c>
      <c r="D474" s="67" t="str">
        <f t="shared" ca="1" si="116"/>
        <v/>
      </c>
      <c r="E474" s="67" t="str">
        <f t="shared" ca="1" si="117"/>
        <v/>
      </c>
      <c r="F474" s="67" t="str">
        <f t="shared" ca="1" si="103"/>
        <v/>
      </c>
      <c r="G474" s="85" t="str">
        <f t="shared" ca="1" si="104"/>
        <v/>
      </c>
      <c r="H474" s="69" t="str">
        <f t="shared" ca="1" si="105"/>
        <v>U427:U429</v>
      </c>
      <c r="I474" s="69" t="str">
        <f t="shared" ca="1" si="106"/>
        <v>R427:R429</v>
      </c>
      <c r="J474" s="69" t="str">
        <f t="shared" ca="1" si="107"/>
        <v>S427:S429</v>
      </c>
      <c r="K474" s="69" t="str">
        <f t="shared" ca="1" si="108"/>
        <v>T427:T429</v>
      </c>
      <c r="L474" s="69" t="str">
        <f t="shared" ca="1" si="109"/>
        <v>M427:U429</v>
      </c>
      <c r="M474" s="5" t="str">
        <f t="shared" ca="1" si="110"/>
        <v/>
      </c>
      <c r="N474" s="7"/>
      <c r="O474" s="76">
        <v>0</v>
      </c>
      <c r="P474" s="76">
        <v>0</v>
      </c>
      <c r="Q474" s="76">
        <v>0</v>
      </c>
      <c r="R474" s="76">
        <f t="shared" si="111"/>
        <v>0</v>
      </c>
      <c r="S474" s="76">
        <f t="shared" si="112"/>
        <v>0</v>
      </c>
      <c r="T474" s="76">
        <f t="shared" si="113"/>
        <v>0</v>
      </c>
      <c r="U474" s="76">
        <f t="shared" si="114"/>
        <v>0</v>
      </c>
    </row>
    <row r="475" spans="1:21">
      <c r="A475" s="38">
        <f t="shared" si="99"/>
        <v>1</v>
      </c>
      <c r="B475" s="84">
        <f t="shared" si="100"/>
        <v>49</v>
      </c>
      <c r="C475" s="84" t="str">
        <f t="shared" ca="1" si="115"/>
        <v/>
      </c>
      <c r="D475" s="67" t="str">
        <f t="shared" ca="1" si="116"/>
        <v/>
      </c>
      <c r="E475" s="67" t="str">
        <f t="shared" ca="1" si="117"/>
        <v/>
      </c>
      <c r="F475" s="67" t="str">
        <f t="shared" ca="1" si="103"/>
        <v/>
      </c>
      <c r="G475" s="85" t="str">
        <f t="shared" ca="1" si="104"/>
        <v/>
      </c>
      <c r="H475" s="69" t="str">
        <f t="shared" ca="1" si="105"/>
        <v>U427:U429</v>
      </c>
      <c r="I475" s="69" t="str">
        <f t="shared" ca="1" si="106"/>
        <v>R427:R429</v>
      </c>
      <c r="J475" s="69" t="str">
        <f t="shared" ca="1" si="107"/>
        <v>S427:S429</v>
      </c>
      <c r="K475" s="69" t="str">
        <f t="shared" ca="1" si="108"/>
        <v>T427:T429</v>
      </c>
      <c r="L475" s="69" t="str">
        <f t="shared" ca="1" si="109"/>
        <v>M427:U429</v>
      </c>
      <c r="M475" s="5" t="str">
        <f t="shared" ca="1" si="110"/>
        <v/>
      </c>
      <c r="N475" s="7"/>
      <c r="O475" s="76">
        <v>0</v>
      </c>
      <c r="P475" s="76">
        <v>0</v>
      </c>
      <c r="Q475" s="76">
        <v>0</v>
      </c>
      <c r="R475" s="76">
        <f t="shared" si="111"/>
        <v>0</v>
      </c>
      <c r="S475" s="76">
        <f t="shared" si="112"/>
        <v>0</v>
      </c>
      <c r="T475" s="76">
        <f t="shared" si="113"/>
        <v>0</v>
      </c>
      <c r="U475" s="76">
        <f t="shared" si="114"/>
        <v>0</v>
      </c>
    </row>
    <row r="476" spans="1:21">
      <c r="A476" s="38">
        <f t="shared" si="99"/>
        <v>1</v>
      </c>
      <c r="B476" s="84">
        <f t="shared" si="100"/>
        <v>50</v>
      </c>
      <c r="C476" s="84" t="str">
        <f t="shared" ca="1" si="115"/>
        <v/>
      </c>
      <c r="D476" s="67" t="str">
        <f t="shared" ca="1" si="116"/>
        <v/>
      </c>
      <c r="E476" s="67" t="str">
        <f t="shared" ca="1" si="117"/>
        <v/>
      </c>
      <c r="F476" s="67" t="str">
        <f t="shared" ca="1" si="103"/>
        <v/>
      </c>
      <c r="G476" s="85" t="str">
        <f t="shared" ca="1" si="104"/>
        <v/>
      </c>
      <c r="H476" s="69" t="str">
        <f t="shared" ca="1" si="105"/>
        <v>U427:U429</v>
      </c>
      <c r="I476" s="69" t="str">
        <f t="shared" ca="1" si="106"/>
        <v>R427:R429</v>
      </c>
      <c r="J476" s="69" t="str">
        <f t="shared" ca="1" si="107"/>
        <v>S427:S429</v>
      </c>
      <c r="K476" s="69" t="str">
        <f t="shared" ca="1" si="108"/>
        <v>T427:T429</v>
      </c>
      <c r="L476" s="69" t="str">
        <f t="shared" ca="1" si="109"/>
        <v>M427:U429</v>
      </c>
      <c r="M476" s="5" t="str">
        <f t="shared" ca="1" si="110"/>
        <v/>
      </c>
      <c r="N476" s="7"/>
      <c r="O476" s="76">
        <v>0</v>
      </c>
      <c r="P476" s="76">
        <v>0</v>
      </c>
      <c r="Q476" s="76">
        <v>0</v>
      </c>
      <c r="R476" s="76">
        <f t="shared" si="111"/>
        <v>0</v>
      </c>
      <c r="S476" s="76">
        <f t="shared" si="112"/>
        <v>0</v>
      </c>
      <c r="T476" s="76">
        <f t="shared" si="113"/>
        <v>0</v>
      </c>
      <c r="U476" s="76">
        <f t="shared" si="114"/>
        <v>0</v>
      </c>
    </row>
  </sheetData>
  <dataConsolidate/>
  <mergeCells count="3">
    <mergeCell ref="D8:G8"/>
    <mergeCell ref="D9:G9"/>
    <mergeCell ref="D10:G10"/>
  </mergeCells>
  <phoneticPr fontId="0" type="noConversion"/>
  <pageMargins left="0.78740157480314965" right="0" top="1.1811023622047245" bottom="0.98425196850393704" header="0.51181102362204722" footer="0.51181102362204722"/>
  <pageSetup paperSize="9" orientation="portrait" horizontalDpi="300" verticalDpi="300" r:id="rId1"/>
  <headerFooter alignWithMargins="0">
    <oddHeader>&amp;L&amp;"Copperplate Gothic Bold,Regular"&amp;24Name of Meeting&amp;R&amp;20 Date of Meeting</oddHeader>
    <oddFooter>&amp;L&amp;"Arial,Italic"&amp;8For a FREE copy of this Software contact 01749 675100&amp;R&amp;"Arial,Italic"&amp;8TrackExpress v1.0 by Ian Humphreys (Mendip AC)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31"/>
  <dimension ref="A1:W229"/>
  <sheetViews>
    <sheetView topLeftCell="B145" workbookViewId="0">
      <selection activeCell="O183" sqref="O183"/>
    </sheetView>
  </sheetViews>
  <sheetFormatPr defaultRowHeight="12.75"/>
  <cols>
    <col min="1" max="1" width="6.7109375" style="86" hidden="1" customWidth="1"/>
    <col min="2" max="3" width="12.7109375" style="67" customWidth="1"/>
    <col min="4" max="4" width="24.7109375" style="67" customWidth="1"/>
    <col min="5" max="5" width="16.5703125" style="67" bestFit="1" customWidth="1"/>
    <col min="6" max="6" width="12.7109375" style="67" customWidth="1"/>
    <col min="7" max="7" width="12.7109375" style="75" customWidth="1"/>
    <col min="8" max="9" width="7.7109375" hidden="1" customWidth="1"/>
    <col min="10" max="12" width="6.7109375" style="38" hidden="1" customWidth="1"/>
    <col min="13" max="13" width="6.7109375" hidden="1" customWidth="1"/>
    <col min="14" max="15" width="6.7109375" style="2" customWidth="1"/>
    <col min="16" max="17" width="10.7109375" style="2" customWidth="1"/>
    <col min="18" max="20" width="6.7109375" hidden="1" customWidth="1"/>
    <col min="21" max="21" width="15.7109375" hidden="1" customWidth="1"/>
  </cols>
  <sheetData>
    <row r="1" spans="1:23" ht="18">
      <c r="B1" s="66" t="s">
        <v>10</v>
      </c>
      <c r="C1" s="66" t="s">
        <v>5</v>
      </c>
      <c r="E1" s="66"/>
      <c r="G1" s="68"/>
      <c r="N1" s="34" t="s">
        <v>15</v>
      </c>
      <c r="O1" s="35"/>
      <c r="P1" s="35"/>
      <c r="Q1" s="36"/>
      <c r="R1" s="36"/>
      <c r="S1" s="36"/>
      <c r="T1" s="36"/>
      <c r="U1" s="37"/>
      <c r="V1" s="37"/>
      <c r="W1" s="37"/>
    </row>
    <row r="2" spans="1:23" ht="15.75" customHeight="1">
      <c r="B2" s="66"/>
      <c r="D2" s="66"/>
      <c r="E2" s="74"/>
      <c r="N2"/>
      <c r="R2" s="2"/>
      <c r="S2" s="2"/>
      <c r="T2" s="2"/>
    </row>
    <row r="3" spans="1:23" ht="15.75" thickBot="1">
      <c r="A3" s="87" t="s">
        <v>50</v>
      </c>
      <c r="B3" s="10" t="s">
        <v>9</v>
      </c>
      <c r="C3" s="10" t="s">
        <v>62</v>
      </c>
      <c r="D3" s="10" t="s">
        <v>6</v>
      </c>
      <c r="E3" s="10" t="s">
        <v>7</v>
      </c>
      <c r="F3" s="10" t="s">
        <v>49</v>
      </c>
      <c r="G3" s="43" t="s">
        <v>13</v>
      </c>
      <c r="H3" s="40" t="s">
        <v>54</v>
      </c>
      <c r="I3" s="40" t="s">
        <v>51</v>
      </c>
      <c r="J3" s="40" t="s">
        <v>52</v>
      </c>
      <c r="K3" s="40" t="s">
        <v>53</v>
      </c>
      <c r="L3" s="40" t="s">
        <v>24</v>
      </c>
      <c r="M3" s="12" t="s">
        <v>23</v>
      </c>
      <c r="N3" s="11" t="s">
        <v>62</v>
      </c>
      <c r="O3" s="13" t="s">
        <v>11</v>
      </c>
      <c r="P3" s="39" t="s">
        <v>55</v>
      </c>
      <c r="Q3" s="39" t="s">
        <v>56</v>
      </c>
      <c r="R3" s="14" t="s">
        <v>19</v>
      </c>
      <c r="S3" s="14" t="s">
        <v>20</v>
      </c>
      <c r="T3" s="14" t="s">
        <v>21</v>
      </c>
      <c r="U3" s="12" t="s">
        <v>22</v>
      </c>
    </row>
    <row r="4" spans="1:23" ht="15">
      <c r="B4" s="77"/>
      <c r="C4" s="77"/>
      <c r="D4" s="77"/>
      <c r="E4" s="77"/>
      <c r="F4" s="77"/>
      <c r="G4" s="78"/>
      <c r="H4" s="38"/>
      <c r="I4" s="38"/>
      <c r="N4"/>
      <c r="P4" s="38"/>
      <c r="Q4" s="38"/>
      <c r="R4" s="2"/>
      <c r="S4" s="2"/>
      <c r="T4" s="2"/>
    </row>
    <row r="5" spans="1:23">
      <c r="A5" s="86">
        <f t="shared" ref="A5:A12" si="0">IF(AND(N6=""),1,"")</f>
        <v>1</v>
      </c>
      <c r="B5" s="84">
        <f t="shared" ref="B5:B12" si="1">IF(B4="",1,B4+1)</f>
        <v>1</v>
      </c>
      <c r="C5" s="84" t="str">
        <f ca="1">IF(M5="","",VLOOKUP($B5,INDIRECT(L5),2,FALSE))</f>
        <v/>
      </c>
      <c r="D5" s="67" t="str">
        <f ca="1">IF($C5="","",IF(ISERROR(VLOOKUP(C5,Athletes,2,FALSE)),"Unknown Athlete",PROPER(VLOOKUP(C5,Athletes,2,FALSE))))</f>
        <v/>
      </c>
      <c r="E5" s="67" t="str">
        <f ca="1">IF($C5="","",IF(VLOOKUP(C5,Athletes,3,FALSE)="","",VLOOKUP(C5,Athletes,3,FALSE)))</f>
        <v/>
      </c>
      <c r="F5" s="67" t="str">
        <f t="shared" ref="F5:F12" ca="1" si="2">IF($C5="","",IF(ISERROR(VLOOKUP(C5,Athletes,7,FALSE)),"",VLOOKUP(C5,Athletes,7,FALSE)))</f>
        <v/>
      </c>
      <c r="G5" s="85" t="str">
        <f t="shared" ref="G5:G12" ca="1" si="3">IF(M5="","",VLOOKUP($B5,INDIRECT(L5),6,FALSE))</f>
        <v/>
      </c>
      <c r="H5" s="38" t="str">
        <f t="shared" ref="H5:H12" ca="1" si="4">"U" &amp; ROW(H5)+1-$B5 &amp; ":U" &amp; ROW(H5)-$B5+VLOOKUP(1,INDIRECT("A" &amp; ROW(H5)+1-$B5 &amp; ":B999"),2,0)</f>
        <v>U5:U5</v>
      </c>
      <c r="I5" s="38" t="str">
        <f t="shared" ref="I5:I12" ca="1" si="5">"R" &amp; ROW(I5)+1-$B5 &amp; ":R" &amp; ROW(I5)-$B5+VLOOKUP(1,INDIRECT("A" &amp; ROW(I5)+1-$B5 &amp; ":B999"),2,0)</f>
        <v>R5:R5</v>
      </c>
      <c r="J5" s="38" t="str">
        <f t="shared" ref="J5:J12" ca="1" si="6">"S" &amp; ROW(J5)+1-$B5 &amp; ":S" &amp; ROW(J5)-$B5+VLOOKUP(1,INDIRECT("A" &amp; ROW(J5)+1-$B5 &amp; ":B999"),2,0)</f>
        <v>S5:S5</v>
      </c>
      <c r="K5" s="38" t="str">
        <f t="shared" ref="K5:K12" ca="1" si="7">"T" &amp; ROW(K5)+1-$B5 &amp; ":T" &amp; ROW(K5)-$B5+VLOOKUP(1,INDIRECT("A" &amp; ROW(K5)+1-$B5 &amp; ":B999"),2,0)</f>
        <v>T5:T5</v>
      </c>
      <c r="L5" s="38" t="str">
        <f t="shared" ref="L5:L12" ca="1" si="8">"M" &amp; ROW(I5)+1-$B5 &amp; ":U" &amp; ROW(I5)-$B5+VLOOKUP(1,INDIRECT("A" &amp; ROW(I5)+1-$B5 &amp; ":B999"),2,0)</f>
        <v>M5:U5</v>
      </c>
      <c r="M5" t="str">
        <f t="shared" ref="M5:M12" ca="1" si="9">IF(N5="","",RANK($U5,INDIRECT(H5),1))</f>
        <v/>
      </c>
      <c r="N5"/>
      <c r="P5" s="38"/>
      <c r="Q5" s="38"/>
      <c r="R5" s="2">
        <f t="shared" ref="R5:T8" si="10">O5</f>
        <v>0</v>
      </c>
      <c r="S5" s="2">
        <f t="shared" si="10"/>
        <v>0</v>
      </c>
      <c r="T5" s="2">
        <f t="shared" si="10"/>
        <v>0</v>
      </c>
      <c r="U5" s="2">
        <f t="shared" ref="U5:U12" si="11">(((10-$R5)*10000)+$S5)*10+$T5+$N5/1000</f>
        <v>1000000</v>
      </c>
    </row>
    <row r="6" spans="1:23">
      <c r="A6" s="86">
        <f t="shared" si="0"/>
        <v>1</v>
      </c>
      <c r="B6" s="84">
        <f t="shared" si="1"/>
        <v>2</v>
      </c>
      <c r="C6" s="84" t="str">
        <f ca="1">IF(M6="","",VLOOKUP($B6,INDIRECT(L6),2,FALSE))</f>
        <v/>
      </c>
      <c r="D6" s="67" t="str">
        <f ca="1">IF($C6="","",IF(ISERROR(VLOOKUP(C6,Athletes,2,FALSE)),"Unknown Athlete",PROPER(VLOOKUP(C6,Athletes,2,FALSE))))</f>
        <v/>
      </c>
      <c r="E6" s="67" t="str">
        <f ca="1">IF($C6="","",IF(VLOOKUP(C6,Athletes,3,FALSE)="","",VLOOKUP(C6,Athletes,3,FALSE)))</f>
        <v/>
      </c>
      <c r="F6" s="67" t="str">
        <f t="shared" ca="1" si="2"/>
        <v/>
      </c>
      <c r="G6" s="85" t="str">
        <f t="shared" ca="1" si="3"/>
        <v/>
      </c>
      <c r="H6" s="38" t="str">
        <f t="shared" ca="1" si="4"/>
        <v>U5:U5</v>
      </c>
      <c r="I6" s="38" t="str">
        <f t="shared" ca="1" si="5"/>
        <v>R5:R5</v>
      </c>
      <c r="J6" s="38" t="str">
        <f t="shared" ca="1" si="6"/>
        <v>S5:S5</v>
      </c>
      <c r="K6" s="38" t="str">
        <f t="shared" ca="1" si="7"/>
        <v>T5:T5</v>
      </c>
      <c r="L6" s="38" t="str">
        <f t="shared" ca="1" si="8"/>
        <v>M5:U5</v>
      </c>
      <c r="M6" t="str">
        <f t="shared" ca="1" si="9"/>
        <v/>
      </c>
      <c r="N6"/>
      <c r="P6" s="38"/>
      <c r="Q6" s="38"/>
      <c r="R6" s="2">
        <f t="shared" si="10"/>
        <v>0</v>
      </c>
      <c r="S6" s="2">
        <f t="shared" si="10"/>
        <v>0</v>
      </c>
      <c r="T6" s="2">
        <f t="shared" si="10"/>
        <v>0</v>
      </c>
      <c r="U6" s="2">
        <f t="shared" si="11"/>
        <v>1000000</v>
      </c>
    </row>
    <row r="7" spans="1:23">
      <c r="A7" s="86">
        <f t="shared" si="0"/>
        <v>1</v>
      </c>
      <c r="B7" s="84">
        <f t="shared" si="1"/>
        <v>3</v>
      </c>
      <c r="C7" s="84" t="str">
        <f ca="1">IF(M7="","",VLOOKUP($B7,INDIRECT(L7),2,FALSE))</f>
        <v/>
      </c>
      <c r="D7" s="67" t="str">
        <f ca="1">IF($C7="","",IF(ISERROR(VLOOKUP(C7,Athletes,2,FALSE)),"Unknown Athlete",PROPER(VLOOKUP(C7,Athletes,2,FALSE))))</f>
        <v/>
      </c>
      <c r="E7" s="67" t="str">
        <f ca="1">IF($C7="","",IF(VLOOKUP(C7,Athletes,3,FALSE)="","",VLOOKUP(C7,Athletes,3,FALSE)))</f>
        <v/>
      </c>
      <c r="F7" s="67" t="str">
        <f t="shared" ca="1" si="2"/>
        <v/>
      </c>
      <c r="G7" s="85" t="str">
        <f t="shared" ca="1" si="3"/>
        <v/>
      </c>
      <c r="H7" s="38" t="str">
        <f t="shared" ca="1" si="4"/>
        <v>U5:U5</v>
      </c>
      <c r="I7" s="38" t="str">
        <f t="shared" ca="1" si="5"/>
        <v>R5:R5</v>
      </c>
      <c r="J7" s="38" t="str">
        <f t="shared" ca="1" si="6"/>
        <v>S5:S5</v>
      </c>
      <c r="K7" s="38" t="str">
        <f t="shared" ca="1" si="7"/>
        <v>T5:T5</v>
      </c>
      <c r="L7" s="38" t="str">
        <f t="shared" ca="1" si="8"/>
        <v>M5:U5</v>
      </c>
      <c r="M7" t="str">
        <f t="shared" ca="1" si="9"/>
        <v/>
      </c>
      <c r="N7"/>
      <c r="P7" s="38"/>
      <c r="Q7" s="38"/>
      <c r="R7" s="2">
        <f t="shared" si="10"/>
        <v>0</v>
      </c>
      <c r="S7" s="2">
        <f t="shared" si="10"/>
        <v>0</v>
      </c>
      <c r="T7" s="2">
        <f t="shared" si="10"/>
        <v>0</v>
      </c>
      <c r="U7" s="2">
        <f t="shared" si="11"/>
        <v>1000000</v>
      </c>
    </row>
    <row r="8" spans="1:23">
      <c r="A8" s="86">
        <f t="shared" si="0"/>
        <v>1</v>
      </c>
      <c r="B8" s="84">
        <f t="shared" si="1"/>
        <v>4</v>
      </c>
      <c r="C8" s="84"/>
      <c r="D8" s="103" t="s">
        <v>4</v>
      </c>
      <c r="E8" s="103"/>
      <c r="F8" s="103"/>
      <c r="G8" s="103"/>
      <c r="H8" s="38" t="str">
        <f t="shared" ca="1" si="4"/>
        <v>U5:U5</v>
      </c>
      <c r="I8" s="38" t="str">
        <f t="shared" ca="1" si="5"/>
        <v>R5:R5</v>
      </c>
      <c r="J8" s="38" t="str">
        <f t="shared" ca="1" si="6"/>
        <v>S5:S5</v>
      </c>
      <c r="K8" s="38" t="str">
        <f t="shared" ca="1" si="7"/>
        <v>T5:T5</v>
      </c>
      <c r="L8" s="38" t="str">
        <f t="shared" ca="1" si="8"/>
        <v>M5:U5</v>
      </c>
      <c r="M8" t="str">
        <f t="shared" ca="1" si="9"/>
        <v/>
      </c>
      <c r="N8"/>
      <c r="P8" s="38"/>
      <c r="Q8" s="38"/>
      <c r="R8" s="2">
        <f t="shared" si="10"/>
        <v>0</v>
      </c>
      <c r="S8" s="2">
        <f t="shared" si="10"/>
        <v>0</v>
      </c>
      <c r="T8" s="2">
        <f t="shared" si="10"/>
        <v>0</v>
      </c>
      <c r="U8" s="2">
        <f t="shared" si="11"/>
        <v>1000000</v>
      </c>
    </row>
    <row r="9" spans="1:23">
      <c r="A9" s="86">
        <f t="shared" si="0"/>
        <v>1</v>
      </c>
      <c r="B9" s="84">
        <f t="shared" si="1"/>
        <v>5</v>
      </c>
      <c r="C9" s="84"/>
      <c r="D9" s="103" t="s">
        <v>1</v>
      </c>
      <c r="E9" s="103"/>
      <c r="F9" s="103"/>
      <c r="G9" s="103"/>
      <c r="H9" s="38" t="str">
        <f t="shared" ca="1" si="4"/>
        <v>U5:U5</v>
      </c>
      <c r="I9" s="38" t="str">
        <f t="shared" ca="1" si="5"/>
        <v>R5:R5</v>
      </c>
      <c r="J9" s="38" t="str">
        <f t="shared" ca="1" si="6"/>
        <v>S5:S5</v>
      </c>
      <c r="K9" s="38" t="str">
        <f t="shared" ca="1" si="7"/>
        <v>T5:T5</v>
      </c>
      <c r="L9" s="38" t="str">
        <f t="shared" ca="1" si="8"/>
        <v>M5:U5</v>
      </c>
      <c r="M9" t="str">
        <f t="shared" ca="1" si="9"/>
        <v/>
      </c>
      <c r="N9"/>
      <c r="P9" s="38"/>
      <c r="Q9" s="38"/>
      <c r="R9" s="2">
        <f t="shared" ref="R9:T12" si="12">O9</f>
        <v>0</v>
      </c>
      <c r="S9" s="2">
        <f t="shared" si="12"/>
        <v>0</v>
      </c>
      <c r="T9" s="2">
        <f t="shared" si="12"/>
        <v>0</v>
      </c>
      <c r="U9" s="2">
        <f t="shared" si="11"/>
        <v>1000000</v>
      </c>
    </row>
    <row r="10" spans="1:23">
      <c r="A10" s="86">
        <f t="shared" si="0"/>
        <v>1</v>
      </c>
      <c r="B10" s="84">
        <f t="shared" si="1"/>
        <v>6</v>
      </c>
      <c r="C10" s="84"/>
      <c r="D10" s="103" t="s">
        <v>2</v>
      </c>
      <c r="E10" s="103"/>
      <c r="F10" s="103"/>
      <c r="G10" s="103"/>
      <c r="H10" s="38" t="str">
        <f t="shared" ca="1" si="4"/>
        <v>U5:U5</v>
      </c>
      <c r="I10" s="38" t="str">
        <f t="shared" ca="1" si="5"/>
        <v>R5:R5</v>
      </c>
      <c r="J10" s="38" t="str">
        <f t="shared" ca="1" si="6"/>
        <v>S5:S5</v>
      </c>
      <c r="K10" s="38" t="str">
        <f t="shared" ca="1" si="7"/>
        <v>T5:T5</v>
      </c>
      <c r="L10" s="38" t="str">
        <f t="shared" ca="1" si="8"/>
        <v>M5:U5</v>
      </c>
      <c r="M10" t="str">
        <f t="shared" ca="1" si="9"/>
        <v/>
      </c>
      <c r="N10"/>
      <c r="P10" s="38"/>
      <c r="Q10" s="38"/>
      <c r="R10" s="2">
        <f t="shared" si="12"/>
        <v>0</v>
      </c>
      <c r="S10" s="2">
        <f t="shared" si="12"/>
        <v>0</v>
      </c>
      <c r="T10" s="2">
        <f t="shared" si="12"/>
        <v>0</v>
      </c>
      <c r="U10" s="2">
        <f t="shared" si="11"/>
        <v>1000000</v>
      </c>
    </row>
    <row r="11" spans="1:23">
      <c r="A11" s="86">
        <f t="shared" si="0"/>
        <v>1</v>
      </c>
      <c r="B11" s="84">
        <f t="shared" si="1"/>
        <v>7</v>
      </c>
      <c r="C11" s="84"/>
      <c r="G11" s="85"/>
      <c r="H11" s="38" t="str">
        <f t="shared" ca="1" si="4"/>
        <v>U5:U5</v>
      </c>
      <c r="I11" s="38" t="str">
        <f t="shared" ca="1" si="5"/>
        <v>R5:R5</v>
      </c>
      <c r="J11" s="38" t="str">
        <f t="shared" ca="1" si="6"/>
        <v>S5:S5</v>
      </c>
      <c r="K11" s="38" t="str">
        <f t="shared" ca="1" si="7"/>
        <v>T5:T5</v>
      </c>
      <c r="L11" s="38" t="str">
        <f t="shared" ca="1" si="8"/>
        <v>M5:U5</v>
      </c>
      <c r="M11" t="str">
        <f t="shared" ca="1" si="9"/>
        <v/>
      </c>
      <c r="N11"/>
      <c r="P11" s="38"/>
      <c r="Q11" s="38"/>
      <c r="R11" s="2">
        <f t="shared" si="12"/>
        <v>0</v>
      </c>
      <c r="S11" s="2">
        <f t="shared" si="12"/>
        <v>0</v>
      </c>
      <c r="T11" s="2">
        <f t="shared" si="12"/>
        <v>0</v>
      </c>
      <c r="U11" s="2">
        <f t="shared" si="11"/>
        <v>1000000</v>
      </c>
    </row>
    <row r="12" spans="1:23">
      <c r="A12" s="86">
        <f t="shared" si="0"/>
        <v>1</v>
      </c>
      <c r="B12" s="84">
        <f t="shared" si="1"/>
        <v>8</v>
      </c>
      <c r="C12" s="84" t="s">
        <v>61</v>
      </c>
      <c r="F12" s="67" t="str">
        <f t="shared" si="2"/>
        <v/>
      </c>
      <c r="G12" s="85" t="str">
        <f t="shared" ca="1" si="3"/>
        <v/>
      </c>
      <c r="H12" s="38" t="str">
        <f t="shared" ca="1" si="4"/>
        <v>U5:U5</v>
      </c>
      <c r="I12" s="38" t="str">
        <f t="shared" ca="1" si="5"/>
        <v>R5:R5</v>
      </c>
      <c r="J12" s="38" t="str">
        <f t="shared" ca="1" si="6"/>
        <v>S5:S5</v>
      </c>
      <c r="K12" s="38" t="str">
        <f t="shared" ca="1" si="7"/>
        <v>T5:T5</v>
      </c>
      <c r="L12" s="38" t="str">
        <f t="shared" ca="1" si="8"/>
        <v>M5:U5</v>
      </c>
      <c r="M12" t="str">
        <f t="shared" ca="1" si="9"/>
        <v/>
      </c>
      <c r="N12"/>
      <c r="P12" s="38"/>
      <c r="Q12" s="38"/>
      <c r="R12" s="2">
        <f t="shared" si="12"/>
        <v>0</v>
      </c>
      <c r="S12" s="2">
        <f t="shared" si="12"/>
        <v>0</v>
      </c>
      <c r="T12" s="2">
        <f t="shared" si="12"/>
        <v>0</v>
      </c>
      <c r="U12" s="2">
        <f t="shared" si="11"/>
        <v>1000000</v>
      </c>
    </row>
    <row r="16" spans="1:23" ht="18">
      <c r="B16" s="66" t="s">
        <v>10</v>
      </c>
      <c r="C16" s="66" t="s">
        <v>151</v>
      </c>
      <c r="E16" s="66"/>
      <c r="G16" s="68"/>
      <c r="N16" s="34" t="s">
        <v>15</v>
      </c>
      <c r="O16" s="35"/>
      <c r="P16" s="35"/>
      <c r="Q16" s="36"/>
      <c r="R16" s="36"/>
      <c r="S16" s="36"/>
      <c r="T16" s="36"/>
      <c r="U16" s="37"/>
      <c r="V16" s="37"/>
      <c r="W16" s="37"/>
    </row>
    <row r="17" spans="1:23" ht="15.75" customHeight="1">
      <c r="B17" s="66"/>
      <c r="D17" s="66"/>
      <c r="E17" s="74"/>
      <c r="N17"/>
      <c r="R17" s="2"/>
      <c r="S17" s="2"/>
      <c r="T17" s="2"/>
    </row>
    <row r="18" spans="1:23" ht="15.75" thickBot="1">
      <c r="A18" s="87" t="s">
        <v>50</v>
      </c>
      <c r="B18" s="10" t="s">
        <v>9</v>
      </c>
      <c r="C18" s="10" t="s">
        <v>62</v>
      </c>
      <c r="D18" s="10" t="s">
        <v>6</v>
      </c>
      <c r="E18" s="10" t="s">
        <v>7</v>
      </c>
      <c r="F18" s="10" t="s">
        <v>49</v>
      </c>
      <c r="G18" s="43" t="s">
        <v>13</v>
      </c>
      <c r="H18" s="40" t="s">
        <v>54</v>
      </c>
      <c r="I18" s="40" t="s">
        <v>51</v>
      </c>
      <c r="J18" s="40" t="s">
        <v>52</v>
      </c>
      <c r="K18" s="40" t="s">
        <v>53</v>
      </c>
      <c r="L18" s="40" t="s">
        <v>24</v>
      </c>
      <c r="M18" s="12" t="s">
        <v>23</v>
      </c>
      <c r="N18" s="11" t="s">
        <v>62</v>
      </c>
      <c r="O18" s="13" t="s">
        <v>11</v>
      </c>
      <c r="P18" s="39" t="s">
        <v>55</v>
      </c>
      <c r="Q18" s="39" t="s">
        <v>56</v>
      </c>
      <c r="R18" s="14" t="s">
        <v>19</v>
      </c>
      <c r="S18" s="14" t="s">
        <v>20</v>
      </c>
      <c r="T18" s="14" t="s">
        <v>21</v>
      </c>
      <c r="U18" s="12" t="s">
        <v>22</v>
      </c>
    </row>
    <row r="19" spans="1:23" ht="15">
      <c r="B19" s="77"/>
      <c r="C19" s="77"/>
      <c r="D19" s="77"/>
      <c r="E19" s="77"/>
      <c r="F19" s="77"/>
      <c r="G19" s="78"/>
      <c r="H19" s="38"/>
      <c r="I19" s="38"/>
      <c r="N19"/>
      <c r="P19" s="38"/>
      <c r="Q19" s="38"/>
      <c r="R19" s="2"/>
      <c r="S19" s="2"/>
      <c r="T19" s="2"/>
    </row>
    <row r="20" spans="1:23">
      <c r="A20" s="86" t="str">
        <f>IF(AND(N21=""),1,"")</f>
        <v/>
      </c>
      <c r="B20" s="84">
        <f>IF(B19="",1,B19+1)</f>
        <v>1</v>
      </c>
      <c r="C20" s="84">
        <f ca="1">IF(M20="","",VLOOKUP($B20,INDIRECT(L20),2,FALSE))</f>
        <v>1</v>
      </c>
      <c r="D20" s="67" t="str">
        <f ca="1">IF($C20="","",IF(ISERROR(VLOOKUP(C20,Athletes,2,FALSE)),"Unknown Athlete",PROPER(VLOOKUP(C20,Athletes,2,FALSE))))</f>
        <v>James Roger</v>
      </c>
      <c r="E20" s="67" t="str">
        <f ca="1">IF($C20="","",IF(VLOOKUP(C20,Athletes,3,FALSE)="","",VLOOKUP(C20,Athletes,3,FALSE)))</f>
        <v>Unatt</v>
      </c>
      <c r="F20" s="67" t="str">
        <f ca="1">IF($C20="","",IF(ISERROR(VLOOKUP(C20,Athletes,7,FALSE)),"",VLOOKUP(C20,Athletes,7,FALSE)))</f>
        <v>U8B</v>
      </c>
      <c r="G20" s="85">
        <f ca="1">IF(M20="","",VLOOKUP($B20,INDIRECT(L20),6,FALSE))</f>
        <v>49</v>
      </c>
      <c r="H20" s="38" t="str">
        <f ca="1">"U" &amp; ROW(H20)+1-$B20 &amp; ":U" &amp; ROW(H20)-$B20+VLOOKUP(1,INDIRECT("A" &amp; ROW(H20)+1-$B20 &amp; ":B999"),2,0)</f>
        <v>U20:U21</v>
      </c>
      <c r="I20" s="38" t="str">
        <f ca="1">"R" &amp; ROW(I20)+1-$B20 &amp; ":R" &amp; ROW(I20)-$B20+VLOOKUP(1,INDIRECT("A" &amp; ROW(I20)+1-$B20 &amp; ":B999"),2,0)</f>
        <v>R20:R21</v>
      </c>
      <c r="J20" s="38" t="str">
        <f ca="1">"S" &amp; ROW(J20)+1-$B20 &amp; ":S" &amp; ROW(J20)-$B20+VLOOKUP(1,INDIRECT("A" &amp; ROW(J20)+1-$B20 &amp; ":B999"),2,0)</f>
        <v>S20:S21</v>
      </c>
      <c r="K20" s="38" t="str">
        <f ca="1">"T" &amp; ROW(K20)+1-$B20 &amp; ":T" &amp; ROW(K20)-$B20+VLOOKUP(1,INDIRECT("A" &amp; ROW(K20)+1-$B20 &amp; ":B999"),2,0)</f>
        <v>T20:T21</v>
      </c>
      <c r="L20" s="38" t="str">
        <f ca="1">"M" &amp; ROW(I20)+1-$B20 &amp; ":U" &amp; ROW(I20)-$B20+VLOOKUP(1,INDIRECT("A" &amp; ROW(I20)+1-$B20 &amp; ":B999"),2,0)</f>
        <v>M20:U21</v>
      </c>
      <c r="M20">
        <f ca="1">IF(N20="","",RANK($U20,INDIRECT(H20),1))</f>
        <v>1</v>
      </c>
      <c r="N20">
        <v>1</v>
      </c>
      <c r="O20" s="2">
        <v>49</v>
      </c>
      <c r="P20" s="38">
        <v>0</v>
      </c>
      <c r="Q20" s="38">
        <v>0</v>
      </c>
      <c r="R20" s="2">
        <f t="shared" ref="R20:T21" si="13">O20</f>
        <v>49</v>
      </c>
      <c r="S20" s="2">
        <f t="shared" si="13"/>
        <v>0</v>
      </c>
      <c r="T20" s="2">
        <f t="shared" si="13"/>
        <v>0</v>
      </c>
      <c r="U20" s="2">
        <f>(((10-$R20)*10000)+$S20)*10+$T20+$N20/1000</f>
        <v>-3899999.9989999998</v>
      </c>
    </row>
    <row r="21" spans="1:23">
      <c r="A21" s="86">
        <f>IF(AND(N22=""),1,"")</f>
        <v>1</v>
      </c>
      <c r="B21" s="84">
        <f>IF(B20="",1,B20+1)</f>
        <v>2</v>
      </c>
      <c r="C21" s="84">
        <f ca="1">IF(M21="","",VLOOKUP($B21,INDIRECT(L21),2,FALSE))</f>
        <v>2</v>
      </c>
      <c r="D21" s="67" t="str">
        <f ca="1">IF($C21="","",IF(ISERROR(VLOOKUP(C21,Athletes,2,FALSE)),"Unknown Athlete",PROPER(VLOOKUP(C21,Athletes,2,FALSE))))</f>
        <v>Isaac Nicholson</v>
      </c>
      <c r="E21" s="67" t="str">
        <f ca="1">IF($C21="","",IF(VLOOKUP(C21,Athletes,3,FALSE)="","",VLOOKUP(C21,Athletes,3,FALSE)))</f>
        <v>Unatt</v>
      </c>
      <c r="F21" s="67" t="str">
        <f ca="1">IF($C21="","",IF(ISERROR(VLOOKUP(C21,Athletes,7,FALSE)),"",VLOOKUP(C21,Athletes,7,FALSE)))</f>
        <v>U8B</v>
      </c>
      <c r="G21" s="85">
        <f ca="1">IF(M21="","",VLOOKUP($B21,INDIRECT(L21),6,FALSE))</f>
        <v>35</v>
      </c>
      <c r="H21" s="38" t="str">
        <f ca="1">"U" &amp; ROW(H21)+1-$B21 &amp; ":U" &amp; ROW(H21)-$B21+VLOOKUP(1,INDIRECT("A" &amp; ROW(H21)+1-$B21 &amp; ":B999"),2,0)</f>
        <v>U20:U21</v>
      </c>
      <c r="I21" s="38" t="str">
        <f ca="1">"R" &amp; ROW(I21)+1-$B21 &amp; ":R" &amp; ROW(I21)-$B21+VLOOKUP(1,INDIRECT("A" &amp; ROW(I21)+1-$B21 &amp; ":B999"),2,0)</f>
        <v>R20:R21</v>
      </c>
      <c r="J21" s="38" t="str">
        <f ca="1">"S" &amp; ROW(J21)+1-$B21 &amp; ":S" &amp; ROW(J21)-$B21+VLOOKUP(1,INDIRECT("A" &amp; ROW(J21)+1-$B21 &amp; ":B999"),2,0)</f>
        <v>S20:S21</v>
      </c>
      <c r="K21" s="38" t="str">
        <f ca="1">"T" &amp; ROW(K21)+1-$B21 &amp; ":T" &amp; ROW(K21)-$B21+VLOOKUP(1,INDIRECT("A" &amp; ROW(K21)+1-$B21 &amp; ":B999"),2,0)</f>
        <v>T20:T21</v>
      </c>
      <c r="L21" s="38" t="str">
        <f ca="1">"M" &amp; ROW(I21)+1-$B21 &amp; ":U" &amp; ROW(I21)-$B21+VLOOKUP(1,INDIRECT("A" &amp; ROW(I21)+1-$B21 &amp; ":B999"),2,0)</f>
        <v>M20:U21</v>
      </c>
      <c r="M21">
        <f ca="1">IF(N21="","",RANK($U21,INDIRECT(H21),1))</f>
        <v>2</v>
      </c>
      <c r="N21">
        <v>2</v>
      </c>
      <c r="O21" s="2">
        <v>35</v>
      </c>
      <c r="P21" s="38">
        <v>0</v>
      </c>
      <c r="Q21" s="38">
        <v>0</v>
      </c>
      <c r="R21" s="2">
        <f t="shared" si="13"/>
        <v>35</v>
      </c>
      <c r="S21" s="2">
        <f t="shared" si="13"/>
        <v>0</v>
      </c>
      <c r="T21" s="2">
        <f t="shared" si="13"/>
        <v>0</v>
      </c>
      <c r="U21" s="2">
        <f>(((10-$R21)*10000)+$S21)*10+$T21+$N21/1000</f>
        <v>-2499999.9980000001</v>
      </c>
    </row>
    <row r="22" spans="1:23">
      <c r="A22"/>
      <c r="B22"/>
      <c r="C22"/>
      <c r="D22"/>
      <c r="E22"/>
      <c r="F22"/>
      <c r="G22"/>
      <c r="J22"/>
      <c r="K22"/>
      <c r="L22"/>
      <c r="N22"/>
      <c r="O22"/>
      <c r="P22"/>
      <c r="Q22"/>
    </row>
    <row r="23" spans="1:23">
      <c r="A23"/>
      <c r="B23"/>
      <c r="C23"/>
      <c r="D23"/>
      <c r="E23"/>
      <c r="F23"/>
      <c r="G23"/>
      <c r="J23"/>
      <c r="K23"/>
      <c r="L23"/>
      <c r="N23"/>
      <c r="O23"/>
      <c r="P23"/>
      <c r="Q23"/>
    </row>
    <row r="24" spans="1:23">
      <c r="A24"/>
      <c r="B24"/>
      <c r="C24"/>
      <c r="D24"/>
      <c r="E24"/>
      <c r="F24"/>
      <c r="G24"/>
      <c r="J24"/>
      <c r="K24"/>
      <c r="L24"/>
      <c r="N24"/>
      <c r="O24"/>
      <c r="P24"/>
      <c r="Q24"/>
    </row>
    <row r="25" spans="1:23" ht="18">
      <c r="B25" s="66" t="s">
        <v>10</v>
      </c>
      <c r="C25" s="66" t="s">
        <v>152</v>
      </c>
      <c r="E25" s="66"/>
      <c r="G25" s="68"/>
      <c r="N25" s="34" t="s">
        <v>15</v>
      </c>
      <c r="O25" s="35"/>
      <c r="P25" s="35"/>
      <c r="Q25" s="36"/>
      <c r="R25" s="36"/>
      <c r="S25" s="36"/>
      <c r="T25" s="36"/>
      <c r="U25" s="37"/>
      <c r="V25" s="37"/>
      <c r="W25" s="37"/>
    </row>
    <row r="26" spans="1:23" ht="15.75" customHeight="1">
      <c r="B26" s="66"/>
      <c r="D26" s="66"/>
      <c r="E26" s="74"/>
      <c r="N26"/>
      <c r="R26" s="2"/>
      <c r="S26" s="2"/>
      <c r="T26" s="2"/>
    </row>
    <row r="27" spans="1:23" ht="15.75" thickBot="1">
      <c r="A27" s="87" t="s">
        <v>50</v>
      </c>
      <c r="B27" s="10" t="s">
        <v>9</v>
      </c>
      <c r="C27" s="10" t="s">
        <v>62</v>
      </c>
      <c r="D27" s="10" t="s">
        <v>6</v>
      </c>
      <c r="E27" s="10" t="s">
        <v>7</v>
      </c>
      <c r="F27" s="10" t="s">
        <v>49</v>
      </c>
      <c r="G27" s="43" t="s">
        <v>13</v>
      </c>
      <c r="H27" s="40" t="s">
        <v>54</v>
      </c>
      <c r="I27" s="40" t="s">
        <v>51</v>
      </c>
      <c r="J27" s="40" t="s">
        <v>52</v>
      </c>
      <c r="K27" s="40" t="s">
        <v>53</v>
      </c>
      <c r="L27" s="40" t="s">
        <v>24</v>
      </c>
      <c r="M27" s="12" t="s">
        <v>23</v>
      </c>
      <c r="N27" s="11" t="s">
        <v>62</v>
      </c>
      <c r="O27" s="13" t="s">
        <v>11</v>
      </c>
      <c r="P27" s="39" t="s">
        <v>55</v>
      </c>
      <c r="Q27" s="39" t="s">
        <v>56</v>
      </c>
      <c r="R27" s="14" t="s">
        <v>19</v>
      </c>
      <c r="S27" s="14" t="s">
        <v>20</v>
      </c>
      <c r="T27" s="14" t="s">
        <v>21</v>
      </c>
      <c r="U27" s="12" t="s">
        <v>22</v>
      </c>
    </row>
    <row r="28" spans="1:23" ht="15">
      <c r="B28" s="77"/>
      <c r="C28" s="77"/>
      <c r="D28" s="77"/>
      <c r="E28" s="77"/>
      <c r="F28" s="77"/>
      <c r="G28" s="78"/>
      <c r="H28" s="38"/>
      <c r="I28" s="38"/>
      <c r="N28"/>
      <c r="P28" s="38"/>
      <c r="Q28" s="38"/>
      <c r="R28" s="2"/>
      <c r="S28" s="2"/>
      <c r="T28" s="2"/>
    </row>
    <row r="29" spans="1:23">
      <c r="A29" s="86">
        <f>IF(AND(N30=""),1,"")</f>
        <v>1</v>
      </c>
      <c r="B29" s="84">
        <f>IF(B28="",1,B28+1)</f>
        <v>1</v>
      </c>
      <c r="C29" s="84">
        <f ca="1">IF(M29="","",VLOOKUP($B29,INDIRECT(L29),2,FALSE))</f>
        <v>3</v>
      </c>
      <c r="D29" s="67" t="str">
        <f ca="1">IF($C29="","",IF(ISERROR(VLOOKUP(C29,Athletes,2,FALSE)),"Unknown Athlete",PROPER(VLOOKUP(C29,Athletes,2,FALSE))))</f>
        <v>Jemma Kearney</v>
      </c>
      <c r="E29" s="67" t="str">
        <f ca="1">IF($C29="","",IF(VLOOKUP(C29,Athletes,3,FALSE)="","",VLOOKUP(C29,Athletes,3,FALSE)))</f>
        <v>Unatt</v>
      </c>
      <c r="F29" s="67" t="str">
        <f ca="1">IF($C29="","",IF(ISERROR(VLOOKUP(C29,Athletes,7,FALSE)),"",VLOOKUP(C29,Athletes,7,FALSE)))</f>
        <v>U9G</v>
      </c>
      <c r="G29" s="85">
        <f ca="1">IF(M29="","",VLOOKUP($B29,INDIRECT(L29),6,FALSE))</f>
        <v>26</v>
      </c>
      <c r="H29" s="38" t="str">
        <f ca="1">"U" &amp; ROW(H29)+1-$B29 &amp; ":U" &amp; ROW(H29)-$B29+VLOOKUP(1,INDIRECT("A" &amp; ROW(H29)+1-$B29 &amp; ":B999"),2,0)</f>
        <v>U29:U29</v>
      </c>
      <c r="I29" s="38" t="str">
        <f ca="1">"R" &amp; ROW(I29)+1-$B29 &amp; ":R" &amp; ROW(I29)-$B29+VLOOKUP(1,INDIRECT("A" &amp; ROW(I29)+1-$B29 &amp; ":B999"),2,0)</f>
        <v>R29:R29</v>
      </c>
      <c r="J29" s="38" t="str">
        <f ca="1">"S" &amp; ROW(J29)+1-$B29 &amp; ":S" &amp; ROW(J29)-$B29+VLOOKUP(1,INDIRECT("A" &amp; ROW(J29)+1-$B29 &amp; ":B999"),2,0)</f>
        <v>S29:S29</v>
      </c>
      <c r="K29" s="38" t="str">
        <f ca="1">"T" &amp; ROW(K29)+1-$B29 &amp; ":T" &amp; ROW(K29)-$B29+VLOOKUP(1,INDIRECT("A" &amp; ROW(K29)+1-$B29 &amp; ":B999"),2,0)</f>
        <v>T29:T29</v>
      </c>
      <c r="L29" s="38" t="str">
        <f ca="1">"M" &amp; ROW(I29)+1-$B29 &amp; ":U" &amp; ROW(I29)-$B29+VLOOKUP(1,INDIRECT("A" &amp; ROW(I29)+1-$B29 &amp; ":B999"),2,0)</f>
        <v>M29:U29</v>
      </c>
      <c r="M29">
        <f ca="1">IF(N29="","",RANK($U29,INDIRECT(H29),1))</f>
        <v>1</v>
      </c>
      <c r="N29">
        <v>3</v>
      </c>
      <c r="O29" s="2">
        <v>26</v>
      </c>
      <c r="P29" s="38">
        <v>0</v>
      </c>
      <c r="Q29" s="38">
        <v>0</v>
      </c>
      <c r="R29" s="2">
        <f>O29</f>
        <v>26</v>
      </c>
      <c r="S29" s="2">
        <f>P29</f>
        <v>0</v>
      </c>
      <c r="T29" s="2">
        <f>Q29</f>
        <v>0</v>
      </c>
      <c r="U29" s="2">
        <f>(((10-$R29)*10000)+$S29)*10+$T29+$N29/1000</f>
        <v>-1599999.997</v>
      </c>
    </row>
    <row r="30" spans="1:23">
      <c r="A30"/>
      <c r="B30"/>
      <c r="C30"/>
      <c r="D30"/>
      <c r="E30"/>
      <c r="F30"/>
      <c r="G30"/>
      <c r="J30"/>
      <c r="K30"/>
      <c r="L30"/>
      <c r="N30"/>
      <c r="O30"/>
      <c r="P30"/>
      <c r="Q30"/>
    </row>
    <row r="31" spans="1:23">
      <c r="A31"/>
      <c r="B31"/>
      <c r="C31"/>
      <c r="D31"/>
      <c r="E31"/>
      <c r="F31"/>
      <c r="G31"/>
      <c r="J31"/>
      <c r="K31"/>
      <c r="L31"/>
      <c r="N31"/>
      <c r="O31"/>
      <c r="P31"/>
      <c r="Q31"/>
    </row>
    <row r="32" spans="1:23">
      <c r="A32"/>
      <c r="B32"/>
      <c r="C32"/>
      <c r="D32"/>
      <c r="E32"/>
      <c r="F32"/>
      <c r="G32"/>
      <c r="J32"/>
      <c r="K32"/>
      <c r="L32"/>
      <c r="N32"/>
      <c r="O32"/>
      <c r="P32"/>
      <c r="Q32"/>
    </row>
    <row r="33" spans="1:23" ht="18">
      <c r="B33" s="66" t="s">
        <v>10</v>
      </c>
      <c r="C33" s="66" t="s">
        <v>153</v>
      </c>
      <c r="E33" s="66"/>
      <c r="G33" s="68"/>
      <c r="N33" s="34" t="s">
        <v>15</v>
      </c>
      <c r="O33" s="35"/>
      <c r="P33" s="35"/>
      <c r="Q33" s="36"/>
      <c r="R33" s="36"/>
      <c r="S33" s="36"/>
      <c r="T33" s="36"/>
      <c r="U33" s="37"/>
      <c r="V33" s="37"/>
      <c r="W33" s="37"/>
    </row>
    <row r="34" spans="1:23" ht="15.75" customHeight="1">
      <c r="B34" s="66"/>
      <c r="D34" s="66"/>
      <c r="E34" s="74"/>
      <c r="N34"/>
      <c r="R34" s="2"/>
      <c r="S34" s="2"/>
      <c r="T34" s="2"/>
    </row>
    <row r="35" spans="1:23" ht="15.75" thickBot="1">
      <c r="A35" s="87" t="s">
        <v>50</v>
      </c>
      <c r="B35" s="10" t="s">
        <v>9</v>
      </c>
      <c r="C35" s="10" t="s">
        <v>62</v>
      </c>
      <c r="D35" s="10" t="s">
        <v>6</v>
      </c>
      <c r="E35" s="10" t="s">
        <v>7</v>
      </c>
      <c r="F35" s="10" t="s">
        <v>49</v>
      </c>
      <c r="G35" s="43" t="s">
        <v>13</v>
      </c>
      <c r="H35" s="40" t="s">
        <v>54</v>
      </c>
      <c r="I35" s="40" t="s">
        <v>51</v>
      </c>
      <c r="J35" s="40" t="s">
        <v>52</v>
      </c>
      <c r="K35" s="40" t="s">
        <v>53</v>
      </c>
      <c r="L35" s="40" t="s">
        <v>24</v>
      </c>
      <c r="M35" s="12" t="s">
        <v>23</v>
      </c>
      <c r="N35" s="11" t="s">
        <v>62</v>
      </c>
      <c r="O35" s="13" t="s">
        <v>11</v>
      </c>
      <c r="P35" s="39" t="s">
        <v>55</v>
      </c>
      <c r="Q35" s="39" t="s">
        <v>56</v>
      </c>
      <c r="R35" s="14" t="s">
        <v>19</v>
      </c>
      <c r="S35" s="14" t="s">
        <v>20</v>
      </c>
      <c r="T35" s="14" t="s">
        <v>21</v>
      </c>
      <c r="U35" s="12" t="s">
        <v>22</v>
      </c>
    </row>
    <row r="36" spans="1:23" ht="15">
      <c r="B36" s="77"/>
      <c r="C36" s="77"/>
      <c r="D36" s="77"/>
      <c r="E36" s="77"/>
      <c r="F36" s="77"/>
      <c r="G36" s="78"/>
      <c r="H36" s="38"/>
      <c r="I36" s="38"/>
      <c r="N36"/>
      <c r="P36" s="38"/>
      <c r="Q36" s="38"/>
      <c r="R36" s="2"/>
      <c r="S36" s="2"/>
      <c r="T36" s="2"/>
    </row>
    <row r="37" spans="1:23">
      <c r="A37" s="86" t="str">
        <f t="shared" ref="A37:A44" si="14">IF(AND(N38=""),1,"")</f>
        <v/>
      </c>
      <c r="B37" s="84">
        <f t="shared" ref="B37:B44" si="15">IF(B36="",1,B36+1)</f>
        <v>1</v>
      </c>
      <c r="C37" s="84">
        <f t="shared" ref="C37:C44" ca="1" si="16">IF(M37="","",VLOOKUP($B37,INDIRECT(L37),2,FALSE))</f>
        <v>11</v>
      </c>
      <c r="D37" s="67" t="str">
        <f t="shared" ref="D37:D44" ca="1" si="17">IF($C37="","",IF(ISERROR(VLOOKUP(C37,Athletes,2,FALSE)),"Unknown Athlete",PROPER(VLOOKUP(C37,Athletes,2,FALSE))))</f>
        <v>Isaac Ketterer</v>
      </c>
      <c r="E37" s="67" t="str">
        <f t="shared" ref="E37:E44" ca="1" si="18">IF($C37="","",IF(VLOOKUP(C37,Athletes,3,FALSE)="","",VLOOKUP(C37,Athletes,3,FALSE)))</f>
        <v>N&amp;P</v>
      </c>
      <c r="F37" s="67" t="str">
        <f t="shared" ref="F37:F44" ca="1" si="19">IF($C37="","",IF(ISERROR(VLOOKUP(C37,Athletes,7,FALSE)),"",VLOOKUP(C37,Athletes,7,FALSE)))</f>
        <v>U10B</v>
      </c>
      <c r="G37" s="85">
        <f t="shared" ref="G37:G44" ca="1" si="20">IF(M37="","",VLOOKUP($B37,INDIRECT(L37),6,FALSE))</f>
        <v>42</v>
      </c>
      <c r="H37" s="38" t="str">
        <f t="shared" ref="H37:H44" ca="1" si="21">"U" &amp; ROW(H37)+1-$B37 &amp; ":U" &amp; ROW(H37)-$B37+VLOOKUP(1,INDIRECT("A" &amp; ROW(H37)+1-$B37 &amp; ":B999"),2,0)</f>
        <v>U37:U44</v>
      </c>
      <c r="I37" s="38" t="str">
        <f t="shared" ref="I37:I44" ca="1" si="22">"R" &amp; ROW(I37)+1-$B37 &amp; ":R" &amp; ROW(I37)-$B37+VLOOKUP(1,INDIRECT("A" &amp; ROW(I37)+1-$B37 &amp; ":B999"),2,0)</f>
        <v>R37:R44</v>
      </c>
      <c r="J37" s="38" t="str">
        <f t="shared" ref="J37:J44" ca="1" si="23">"S" &amp; ROW(J37)+1-$B37 &amp; ":S" &amp; ROW(J37)-$B37+VLOOKUP(1,INDIRECT("A" &amp; ROW(J37)+1-$B37 &amp; ":B999"),2,0)</f>
        <v>S37:S44</v>
      </c>
      <c r="K37" s="38" t="str">
        <f t="shared" ref="K37:K44" ca="1" si="24">"T" &amp; ROW(K37)+1-$B37 &amp; ":T" &amp; ROW(K37)-$B37+VLOOKUP(1,INDIRECT("A" &amp; ROW(K37)+1-$B37 &amp; ":B999"),2,0)</f>
        <v>T37:T44</v>
      </c>
      <c r="L37" s="38" t="str">
        <f t="shared" ref="L37:L44" ca="1" si="25">"M" &amp; ROW(I37)+1-$B37 &amp; ":U" &amp; ROW(I37)-$B37+VLOOKUP(1,INDIRECT("A" &amp; ROW(I37)+1-$B37 &amp; ":B999"),2,0)</f>
        <v>M37:U44</v>
      </c>
      <c r="M37">
        <f t="shared" ref="M37:M44" ca="1" si="26">IF(N37="","",RANK($U37,INDIRECT(H37),1))</f>
        <v>1</v>
      </c>
      <c r="N37">
        <v>11</v>
      </c>
      <c r="O37" s="2">
        <v>42</v>
      </c>
      <c r="P37" s="38">
        <v>0</v>
      </c>
      <c r="Q37" s="38">
        <v>0</v>
      </c>
      <c r="R37" s="2">
        <f t="shared" ref="R37:T44" si="27">O37</f>
        <v>42</v>
      </c>
      <c r="S37" s="2">
        <f t="shared" si="27"/>
        <v>0</v>
      </c>
      <c r="T37" s="2">
        <f t="shared" si="27"/>
        <v>0</v>
      </c>
      <c r="U37" s="2">
        <f t="shared" ref="U37:U44" si="28">(((10-$R37)*10000)+$S37)*10+$T37+$N37/1000</f>
        <v>-3199999.9890000001</v>
      </c>
    </row>
    <row r="38" spans="1:23">
      <c r="A38" s="86" t="str">
        <f t="shared" si="14"/>
        <v/>
      </c>
      <c r="B38" s="84">
        <f t="shared" si="15"/>
        <v>2</v>
      </c>
      <c r="C38" s="84">
        <f t="shared" ca="1" si="16"/>
        <v>8</v>
      </c>
      <c r="D38" s="67" t="str">
        <f t="shared" ca="1" si="17"/>
        <v>Robel Kidane</v>
      </c>
      <c r="E38" s="67" t="str">
        <f t="shared" ca="1" si="18"/>
        <v>St Austell</v>
      </c>
      <c r="F38" s="67" t="str">
        <f t="shared" ca="1" si="19"/>
        <v>U10B</v>
      </c>
      <c r="G38" s="85">
        <f t="shared" ca="1" si="20"/>
        <v>37</v>
      </c>
      <c r="H38" s="38" t="str">
        <f t="shared" ca="1" si="21"/>
        <v>U37:U44</v>
      </c>
      <c r="I38" s="38" t="str">
        <f t="shared" ca="1" si="22"/>
        <v>R37:R44</v>
      </c>
      <c r="J38" s="38" t="str">
        <f t="shared" ca="1" si="23"/>
        <v>S37:S44</v>
      </c>
      <c r="K38" s="38" t="str">
        <f t="shared" ca="1" si="24"/>
        <v>T37:T44</v>
      </c>
      <c r="L38" s="38" t="str">
        <f t="shared" ca="1" si="25"/>
        <v>M37:U44</v>
      </c>
      <c r="M38">
        <f t="shared" ca="1" si="26"/>
        <v>2</v>
      </c>
      <c r="N38">
        <v>8</v>
      </c>
      <c r="O38" s="2">
        <v>37</v>
      </c>
      <c r="P38" s="38">
        <v>0</v>
      </c>
      <c r="Q38" s="38">
        <v>0</v>
      </c>
      <c r="R38" s="2">
        <f t="shared" si="27"/>
        <v>37</v>
      </c>
      <c r="S38" s="2">
        <f t="shared" si="27"/>
        <v>0</v>
      </c>
      <c r="T38" s="2">
        <f t="shared" si="27"/>
        <v>0</v>
      </c>
      <c r="U38" s="2">
        <f t="shared" si="28"/>
        <v>-2699999.9920000001</v>
      </c>
    </row>
    <row r="39" spans="1:23">
      <c r="A39" s="86" t="str">
        <f t="shared" si="14"/>
        <v/>
      </c>
      <c r="B39" s="84">
        <f t="shared" si="15"/>
        <v>3</v>
      </c>
      <c r="C39" s="84">
        <f t="shared" ca="1" si="16"/>
        <v>5</v>
      </c>
      <c r="D39" s="67" t="str">
        <f t="shared" ca="1" si="17"/>
        <v>George Rogers</v>
      </c>
      <c r="E39" s="67" t="str">
        <f t="shared" ca="1" si="18"/>
        <v>Unatt</v>
      </c>
      <c r="F39" s="67" t="str">
        <f t="shared" ca="1" si="19"/>
        <v>U10B</v>
      </c>
      <c r="G39" s="85">
        <f t="shared" ca="1" si="20"/>
        <v>30</v>
      </c>
      <c r="H39" s="38" t="str">
        <f t="shared" ca="1" si="21"/>
        <v>U37:U44</v>
      </c>
      <c r="I39" s="38" t="str">
        <f t="shared" ca="1" si="22"/>
        <v>R37:R44</v>
      </c>
      <c r="J39" s="38" t="str">
        <f t="shared" ca="1" si="23"/>
        <v>S37:S44</v>
      </c>
      <c r="K39" s="38" t="str">
        <f t="shared" ca="1" si="24"/>
        <v>T37:T44</v>
      </c>
      <c r="L39" s="38" t="str">
        <f t="shared" ca="1" si="25"/>
        <v>M37:U44</v>
      </c>
      <c r="M39">
        <f t="shared" ca="1" si="26"/>
        <v>3</v>
      </c>
      <c r="N39">
        <v>5</v>
      </c>
      <c r="O39" s="2">
        <v>30</v>
      </c>
      <c r="P39" s="38">
        <v>0</v>
      </c>
      <c r="Q39" s="38">
        <v>0</v>
      </c>
      <c r="R39" s="2">
        <f t="shared" si="27"/>
        <v>30</v>
      </c>
      <c r="S39" s="2">
        <f t="shared" si="27"/>
        <v>0</v>
      </c>
      <c r="T39" s="2">
        <f t="shared" si="27"/>
        <v>0</v>
      </c>
      <c r="U39" s="2">
        <f t="shared" si="28"/>
        <v>-1999999.9950000001</v>
      </c>
    </row>
    <row r="40" spans="1:23">
      <c r="A40" s="86" t="str">
        <f t="shared" si="14"/>
        <v/>
      </c>
      <c r="B40" s="84">
        <f t="shared" si="15"/>
        <v>4</v>
      </c>
      <c r="C40" s="84">
        <f t="shared" ca="1" si="16"/>
        <v>6</v>
      </c>
      <c r="D40" s="67" t="str">
        <f t="shared" ca="1" si="17"/>
        <v>Jasan Handford</v>
      </c>
      <c r="E40" s="67" t="str">
        <f t="shared" ca="1" si="18"/>
        <v>Unatt</v>
      </c>
      <c r="F40" s="67" t="str">
        <f t="shared" ca="1" si="19"/>
        <v>U10B</v>
      </c>
      <c r="G40" s="85">
        <f t="shared" ca="1" si="20"/>
        <v>25</v>
      </c>
      <c r="H40" s="38" t="str">
        <f t="shared" ca="1" si="21"/>
        <v>U37:U44</v>
      </c>
      <c r="I40" s="38" t="str">
        <f t="shared" ca="1" si="22"/>
        <v>R37:R44</v>
      </c>
      <c r="J40" s="38" t="str">
        <f t="shared" ca="1" si="23"/>
        <v>S37:S44</v>
      </c>
      <c r="K40" s="38" t="str">
        <f t="shared" ca="1" si="24"/>
        <v>T37:T44</v>
      </c>
      <c r="L40" s="38" t="str">
        <f t="shared" ca="1" si="25"/>
        <v>M37:U44</v>
      </c>
      <c r="M40">
        <f t="shared" ca="1" si="26"/>
        <v>5</v>
      </c>
      <c r="N40">
        <v>7</v>
      </c>
      <c r="O40" s="2">
        <v>25</v>
      </c>
      <c r="P40" s="38">
        <v>0</v>
      </c>
      <c r="Q40" s="38">
        <v>0</v>
      </c>
      <c r="R40" s="2">
        <f t="shared" si="27"/>
        <v>25</v>
      </c>
      <c r="S40" s="2">
        <f t="shared" si="27"/>
        <v>0</v>
      </c>
      <c r="T40" s="2">
        <f t="shared" si="27"/>
        <v>0</v>
      </c>
      <c r="U40" s="2">
        <f t="shared" si="28"/>
        <v>-1499999.993</v>
      </c>
    </row>
    <row r="41" spans="1:23">
      <c r="A41" s="86" t="str">
        <f t="shared" si="14"/>
        <v/>
      </c>
      <c r="B41" s="84">
        <f t="shared" si="15"/>
        <v>5</v>
      </c>
      <c r="C41" s="84">
        <f t="shared" ca="1" si="16"/>
        <v>7</v>
      </c>
      <c r="D41" s="67" t="str">
        <f t="shared" ca="1" si="17"/>
        <v>Jarvis Lee</v>
      </c>
      <c r="E41" s="67" t="str">
        <f t="shared" ca="1" si="18"/>
        <v>Archbishop B</v>
      </c>
      <c r="F41" s="67" t="str">
        <f t="shared" ca="1" si="19"/>
        <v>U10B</v>
      </c>
      <c r="G41" s="85">
        <f t="shared" ca="1" si="20"/>
        <v>25</v>
      </c>
      <c r="H41" s="38" t="str">
        <f t="shared" ca="1" si="21"/>
        <v>U37:U44</v>
      </c>
      <c r="I41" s="38" t="str">
        <f t="shared" ca="1" si="22"/>
        <v>R37:R44</v>
      </c>
      <c r="J41" s="38" t="str">
        <f t="shared" ca="1" si="23"/>
        <v>S37:S44</v>
      </c>
      <c r="K41" s="38" t="str">
        <f t="shared" ca="1" si="24"/>
        <v>T37:T44</v>
      </c>
      <c r="L41" s="38" t="str">
        <f t="shared" ca="1" si="25"/>
        <v>M37:U44</v>
      </c>
      <c r="M41">
        <f t="shared" ca="1" si="26"/>
        <v>4</v>
      </c>
      <c r="N41">
        <v>6</v>
      </c>
      <c r="O41" s="2">
        <v>25</v>
      </c>
      <c r="P41" s="38">
        <v>0</v>
      </c>
      <c r="Q41" s="38">
        <v>0</v>
      </c>
      <c r="R41" s="2">
        <f t="shared" si="27"/>
        <v>25</v>
      </c>
      <c r="S41" s="2">
        <f t="shared" si="27"/>
        <v>0</v>
      </c>
      <c r="T41" s="2">
        <f t="shared" si="27"/>
        <v>0</v>
      </c>
      <c r="U41" s="2">
        <f t="shared" si="28"/>
        <v>-1499999.9939999999</v>
      </c>
    </row>
    <row r="42" spans="1:23">
      <c r="A42" s="86" t="str">
        <f t="shared" si="14"/>
        <v/>
      </c>
      <c r="B42" s="84">
        <f t="shared" si="15"/>
        <v>6</v>
      </c>
      <c r="C42" s="84">
        <f t="shared" ca="1" si="16"/>
        <v>4</v>
      </c>
      <c r="D42" s="67" t="str">
        <f t="shared" ca="1" si="17"/>
        <v>Jake Baxter</v>
      </c>
      <c r="E42" s="67" t="str">
        <f t="shared" ca="1" si="18"/>
        <v>Unatt</v>
      </c>
      <c r="F42" s="67" t="str">
        <f t="shared" ca="1" si="19"/>
        <v>U10B</v>
      </c>
      <c r="G42" s="85">
        <f t="shared" ca="1" si="20"/>
        <v>21</v>
      </c>
      <c r="H42" s="38" t="str">
        <f t="shared" ca="1" si="21"/>
        <v>U37:U44</v>
      </c>
      <c r="I42" s="38" t="str">
        <f t="shared" ca="1" si="22"/>
        <v>R37:R44</v>
      </c>
      <c r="J42" s="38" t="str">
        <f t="shared" ca="1" si="23"/>
        <v>S37:S44</v>
      </c>
      <c r="K42" s="38" t="str">
        <f t="shared" ca="1" si="24"/>
        <v>T37:T44</v>
      </c>
      <c r="L42" s="38" t="str">
        <f t="shared" ca="1" si="25"/>
        <v>M37:U44</v>
      </c>
      <c r="M42">
        <f t="shared" ca="1" si="26"/>
        <v>6</v>
      </c>
      <c r="N42">
        <v>4</v>
      </c>
      <c r="O42" s="2">
        <v>21</v>
      </c>
      <c r="P42" s="38">
        <v>0</v>
      </c>
      <c r="Q42" s="38">
        <v>0</v>
      </c>
      <c r="R42" s="2">
        <f t="shared" si="27"/>
        <v>21</v>
      </c>
      <c r="S42" s="2">
        <f t="shared" si="27"/>
        <v>0</v>
      </c>
      <c r="T42" s="2">
        <f t="shared" si="27"/>
        <v>0</v>
      </c>
      <c r="U42" s="2">
        <f t="shared" si="28"/>
        <v>-1099999.996</v>
      </c>
    </row>
    <row r="43" spans="1:23">
      <c r="A43" s="86" t="str">
        <f t="shared" si="14"/>
        <v/>
      </c>
      <c r="B43" s="84">
        <f t="shared" si="15"/>
        <v>7</v>
      </c>
      <c r="C43" s="84">
        <f t="shared" ca="1" si="16"/>
        <v>10</v>
      </c>
      <c r="D43" s="67" t="str">
        <f t="shared" ca="1" si="17"/>
        <v>Thomas Kenaey</v>
      </c>
      <c r="E43" s="67" t="str">
        <f t="shared" ca="1" si="18"/>
        <v>CAC</v>
      </c>
      <c r="F43" s="67" t="str">
        <f t="shared" ca="1" si="19"/>
        <v>U10B</v>
      </c>
      <c r="G43" s="85">
        <f t="shared" ca="1" si="20"/>
        <v>20</v>
      </c>
      <c r="H43" s="38" t="str">
        <f t="shared" ca="1" si="21"/>
        <v>U37:U44</v>
      </c>
      <c r="I43" s="38" t="str">
        <f t="shared" ca="1" si="22"/>
        <v>R37:R44</v>
      </c>
      <c r="J43" s="38" t="str">
        <f t="shared" ca="1" si="23"/>
        <v>S37:S44</v>
      </c>
      <c r="K43" s="38" t="str">
        <f t="shared" ca="1" si="24"/>
        <v>T37:T44</v>
      </c>
      <c r="L43" s="38" t="str">
        <f t="shared" ca="1" si="25"/>
        <v>M37:U44</v>
      </c>
      <c r="M43">
        <f t="shared" ca="1" si="26"/>
        <v>7</v>
      </c>
      <c r="N43">
        <v>10</v>
      </c>
      <c r="O43" s="2">
        <v>20</v>
      </c>
      <c r="P43" s="38">
        <v>0</v>
      </c>
      <c r="Q43" s="38">
        <v>0</v>
      </c>
      <c r="R43" s="2">
        <f t="shared" si="27"/>
        <v>20</v>
      </c>
      <c r="S43" s="2">
        <f t="shared" si="27"/>
        <v>0</v>
      </c>
      <c r="T43" s="2">
        <f t="shared" si="27"/>
        <v>0</v>
      </c>
      <c r="U43" s="2">
        <f t="shared" si="28"/>
        <v>-999999.99</v>
      </c>
    </row>
    <row r="44" spans="1:23">
      <c r="A44" s="86">
        <f t="shared" si="14"/>
        <v>1</v>
      </c>
      <c r="B44" s="84">
        <f t="shared" si="15"/>
        <v>8</v>
      </c>
      <c r="C44" s="84">
        <f t="shared" ca="1" si="16"/>
        <v>9</v>
      </c>
      <c r="D44" s="67" t="str">
        <f t="shared" ca="1" si="17"/>
        <v>George Mitchell</v>
      </c>
      <c r="E44" s="67" t="str">
        <f t="shared" ca="1" si="18"/>
        <v>Archbishop B</v>
      </c>
      <c r="F44" s="67" t="str">
        <f t="shared" ca="1" si="19"/>
        <v>U10B</v>
      </c>
      <c r="G44" s="85">
        <f t="shared" ca="1" si="20"/>
        <v>18</v>
      </c>
      <c r="H44" s="38" t="str">
        <f t="shared" ca="1" si="21"/>
        <v>U37:U44</v>
      </c>
      <c r="I44" s="38" t="str">
        <f t="shared" ca="1" si="22"/>
        <v>R37:R44</v>
      </c>
      <c r="J44" s="38" t="str">
        <f t="shared" ca="1" si="23"/>
        <v>S37:S44</v>
      </c>
      <c r="K44" s="38" t="str">
        <f t="shared" ca="1" si="24"/>
        <v>T37:T44</v>
      </c>
      <c r="L44" s="38" t="str">
        <f t="shared" ca="1" si="25"/>
        <v>M37:U44</v>
      </c>
      <c r="M44">
        <f t="shared" ca="1" si="26"/>
        <v>8</v>
      </c>
      <c r="N44">
        <v>9</v>
      </c>
      <c r="O44" s="2">
        <v>18</v>
      </c>
      <c r="P44" s="38">
        <v>0</v>
      </c>
      <c r="Q44" s="38">
        <v>0</v>
      </c>
      <c r="R44" s="2">
        <f t="shared" si="27"/>
        <v>18</v>
      </c>
      <c r="S44" s="2">
        <f t="shared" si="27"/>
        <v>0</v>
      </c>
      <c r="T44" s="2">
        <f t="shared" si="27"/>
        <v>0</v>
      </c>
      <c r="U44" s="2">
        <f t="shared" si="28"/>
        <v>-799999.99100000004</v>
      </c>
    </row>
    <row r="45" spans="1:23">
      <c r="A45"/>
      <c r="B45"/>
      <c r="C45"/>
      <c r="D45"/>
      <c r="E45"/>
      <c r="F45"/>
      <c r="G45"/>
      <c r="J45"/>
      <c r="K45"/>
      <c r="L45"/>
      <c r="N45"/>
      <c r="O45"/>
      <c r="P45"/>
      <c r="Q45"/>
    </row>
    <row r="46" spans="1:23">
      <c r="A46"/>
      <c r="B46"/>
      <c r="C46"/>
      <c r="D46"/>
      <c r="E46"/>
      <c r="F46"/>
      <c r="G46"/>
      <c r="J46"/>
      <c r="K46"/>
      <c r="L46"/>
      <c r="N46"/>
      <c r="O46"/>
      <c r="P46"/>
      <c r="Q46"/>
    </row>
    <row r="47" spans="1:23">
      <c r="A47"/>
      <c r="B47"/>
      <c r="C47"/>
      <c r="D47"/>
      <c r="E47"/>
      <c r="F47"/>
      <c r="G47"/>
      <c r="J47"/>
      <c r="K47"/>
      <c r="L47"/>
      <c r="N47"/>
      <c r="O47"/>
      <c r="P47"/>
      <c r="Q47"/>
    </row>
    <row r="48" spans="1:23" ht="18">
      <c r="B48" s="66" t="s">
        <v>10</v>
      </c>
      <c r="C48" s="66" t="s">
        <v>154</v>
      </c>
      <c r="E48" s="66"/>
      <c r="G48" s="68"/>
      <c r="N48" s="34" t="s">
        <v>15</v>
      </c>
      <c r="O48" s="35"/>
      <c r="P48" s="35"/>
      <c r="Q48" s="36"/>
      <c r="R48" s="36"/>
      <c r="S48" s="36"/>
      <c r="T48" s="36"/>
      <c r="U48" s="37"/>
      <c r="V48" s="37"/>
      <c r="W48" s="37"/>
    </row>
    <row r="49" spans="1:23" ht="15.75" customHeight="1">
      <c r="B49" s="66"/>
      <c r="D49" s="66"/>
      <c r="E49" s="74"/>
      <c r="N49"/>
      <c r="R49" s="2"/>
      <c r="S49" s="2"/>
      <c r="T49" s="2"/>
    </row>
    <row r="50" spans="1:23" ht="15.75" thickBot="1">
      <c r="A50" s="87" t="s">
        <v>50</v>
      </c>
      <c r="B50" s="10" t="s">
        <v>9</v>
      </c>
      <c r="C50" s="10" t="s">
        <v>62</v>
      </c>
      <c r="D50" s="10" t="s">
        <v>6</v>
      </c>
      <c r="E50" s="10" t="s">
        <v>7</v>
      </c>
      <c r="F50" s="10" t="s">
        <v>49</v>
      </c>
      <c r="G50" s="43" t="s">
        <v>13</v>
      </c>
      <c r="H50" s="40" t="s">
        <v>54</v>
      </c>
      <c r="I50" s="40" t="s">
        <v>51</v>
      </c>
      <c r="J50" s="40" t="s">
        <v>52</v>
      </c>
      <c r="K50" s="40" t="s">
        <v>53</v>
      </c>
      <c r="L50" s="40" t="s">
        <v>24</v>
      </c>
      <c r="M50" s="12" t="s">
        <v>23</v>
      </c>
      <c r="N50" s="11" t="s">
        <v>62</v>
      </c>
      <c r="O50" s="13" t="s">
        <v>11</v>
      </c>
      <c r="P50" s="39" t="s">
        <v>55</v>
      </c>
      <c r="Q50" s="39" t="s">
        <v>56</v>
      </c>
      <c r="R50" s="14" t="s">
        <v>19</v>
      </c>
      <c r="S50" s="14" t="s">
        <v>20</v>
      </c>
      <c r="T50" s="14" t="s">
        <v>21</v>
      </c>
      <c r="U50" s="12" t="s">
        <v>22</v>
      </c>
    </row>
    <row r="51" spans="1:23" ht="15">
      <c r="B51" s="77"/>
      <c r="C51" s="77"/>
      <c r="D51" s="77"/>
      <c r="E51" s="77"/>
      <c r="F51" s="77"/>
      <c r="G51" s="78"/>
      <c r="H51" s="38"/>
      <c r="I51" s="38"/>
      <c r="N51"/>
      <c r="P51" s="38"/>
      <c r="Q51" s="38"/>
      <c r="R51" s="2"/>
      <c r="S51" s="2"/>
      <c r="T51" s="2"/>
    </row>
    <row r="52" spans="1:23">
      <c r="A52" s="86" t="str">
        <f>IF(AND(N53=""),1,"")</f>
        <v/>
      </c>
      <c r="B52" s="84">
        <f>IF(B51="",1,B51+1)</f>
        <v>1</v>
      </c>
      <c r="C52" s="84">
        <f ca="1">IF(M52="","",VLOOKUP($B52,INDIRECT(L52),2,FALSE))</f>
        <v>13</v>
      </c>
      <c r="D52" s="67" t="str">
        <f ca="1">IF($C52="","",IF(ISERROR(VLOOKUP(C52,Athletes,2,FALSE)),"Unknown Athlete",PROPER(VLOOKUP(C52,Athletes,2,FALSE))))</f>
        <v>Caitlin Keaney</v>
      </c>
      <c r="E52" s="67" t="str">
        <f ca="1">IF($C52="","",IF(VLOOKUP(C52,Athletes,3,FALSE)="","",VLOOKUP(C52,Athletes,3,FALSE)))</f>
        <v>CAC</v>
      </c>
      <c r="F52" s="67" t="str">
        <f ca="1">IF($C52="","",IF(ISERROR(VLOOKUP(C52,Athletes,7,FALSE)),"",VLOOKUP(C52,Athletes,7,FALSE)))</f>
        <v>U10G</v>
      </c>
      <c r="G52" s="85">
        <f ca="1">IF(M52="","",VLOOKUP($B52,INDIRECT(L52),6,FALSE))</f>
        <v>31</v>
      </c>
      <c r="H52" s="38" t="str">
        <f ca="1">"U" &amp; ROW(H52)+1-$B52 &amp; ":U" &amp; ROW(H52)-$B52+VLOOKUP(1,INDIRECT("A" &amp; ROW(H52)+1-$B52 &amp; ":B999"),2,0)</f>
        <v>U52:U54</v>
      </c>
      <c r="I52" s="38" t="str">
        <f ca="1">"R" &amp; ROW(I52)+1-$B52 &amp; ":R" &amp; ROW(I52)-$B52+VLOOKUP(1,INDIRECT("A" &amp; ROW(I52)+1-$B52 &amp; ":B999"),2,0)</f>
        <v>R52:R54</v>
      </c>
      <c r="J52" s="38" t="str">
        <f ca="1">"S" &amp; ROW(J52)+1-$B52 &amp; ":S" &amp; ROW(J52)-$B52+VLOOKUP(1,INDIRECT("A" &amp; ROW(J52)+1-$B52 &amp; ":B999"),2,0)</f>
        <v>S52:S54</v>
      </c>
      <c r="K52" s="38" t="str">
        <f ca="1">"T" &amp; ROW(K52)+1-$B52 &amp; ":T" &amp; ROW(K52)-$B52+VLOOKUP(1,INDIRECT("A" &amp; ROW(K52)+1-$B52 &amp; ":B999"),2,0)</f>
        <v>T52:T54</v>
      </c>
      <c r="L52" s="38" t="str">
        <f ca="1">"M" &amp; ROW(I52)+1-$B52 &amp; ":U" &amp; ROW(I52)-$B52+VLOOKUP(1,INDIRECT("A" &amp; ROW(I52)+1-$B52 &amp; ":B999"),2,0)</f>
        <v>M52:U54</v>
      </c>
      <c r="M52">
        <f ca="1">IF(N52="","",RANK($U52,INDIRECT(H52),1))</f>
        <v>2</v>
      </c>
      <c r="N52">
        <v>12</v>
      </c>
      <c r="O52" s="2">
        <v>29</v>
      </c>
      <c r="P52" s="38">
        <v>0</v>
      </c>
      <c r="Q52" s="38">
        <v>0</v>
      </c>
      <c r="R52" s="2">
        <f t="shared" ref="R52:T54" si="29">O52</f>
        <v>29</v>
      </c>
      <c r="S52" s="2">
        <f t="shared" si="29"/>
        <v>0</v>
      </c>
      <c r="T52" s="2">
        <f t="shared" si="29"/>
        <v>0</v>
      </c>
      <c r="U52" s="2">
        <f>(((10-$R52)*10000)+$S52)*10+$T52+$N52/1000</f>
        <v>-1899999.9879999999</v>
      </c>
    </row>
    <row r="53" spans="1:23">
      <c r="A53" s="86" t="str">
        <f>IF(AND(N54=""),1,"")</f>
        <v/>
      </c>
      <c r="B53" s="84">
        <f>IF(B52="",1,B52+1)</f>
        <v>2</v>
      </c>
      <c r="C53" s="84">
        <f ca="1">IF(M53="","",VLOOKUP($B53,INDIRECT(L53),2,FALSE))</f>
        <v>12</v>
      </c>
      <c r="D53" s="67" t="str">
        <f ca="1">IF($C53="","",IF(ISERROR(VLOOKUP(C53,Athletes,2,FALSE)),"Unknown Athlete",PROPER(VLOOKUP(C53,Athletes,2,FALSE))))</f>
        <v>Abbie Downing</v>
      </c>
      <c r="E53" s="67" t="str">
        <f ca="1">IF($C53="","",IF(VLOOKUP(C53,Athletes,3,FALSE)="","",VLOOKUP(C53,Athletes,3,FALSE)))</f>
        <v>CAC</v>
      </c>
      <c r="F53" s="67" t="str">
        <f ca="1">IF($C53="","",IF(ISERROR(VLOOKUP(C53,Athletes,7,FALSE)),"",VLOOKUP(C53,Athletes,7,FALSE)))</f>
        <v>U10G</v>
      </c>
      <c r="G53" s="85">
        <f ca="1">IF(M53="","",VLOOKUP($B53,INDIRECT(L53),6,FALSE))</f>
        <v>29</v>
      </c>
      <c r="H53" s="38" t="str">
        <f ca="1">"U" &amp; ROW(H53)+1-$B53 &amp; ":U" &amp; ROW(H53)-$B53+VLOOKUP(1,INDIRECT("A" &amp; ROW(H53)+1-$B53 &amp; ":B999"),2,0)</f>
        <v>U52:U54</v>
      </c>
      <c r="I53" s="38" t="str">
        <f ca="1">"R" &amp; ROW(I53)+1-$B53 &amp; ":R" &amp; ROW(I53)-$B53+VLOOKUP(1,INDIRECT("A" &amp; ROW(I53)+1-$B53 &amp; ":B999"),2,0)</f>
        <v>R52:R54</v>
      </c>
      <c r="J53" s="38" t="str">
        <f ca="1">"S" &amp; ROW(J53)+1-$B53 &amp; ":S" &amp; ROW(J53)-$B53+VLOOKUP(1,INDIRECT("A" &amp; ROW(J53)+1-$B53 &amp; ":B999"),2,0)</f>
        <v>S52:S54</v>
      </c>
      <c r="K53" s="38" t="str">
        <f ca="1">"T" &amp; ROW(K53)+1-$B53 &amp; ":T" &amp; ROW(K53)-$B53+VLOOKUP(1,INDIRECT("A" &amp; ROW(K53)+1-$B53 &amp; ":B999"),2,0)</f>
        <v>T52:T54</v>
      </c>
      <c r="L53" s="38" t="str">
        <f ca="1">"M" &amp; ROW(I53)+1-$B53 &amp; ":U" &amp; ROW(I53)-$B53+VLOOKUP(1,INDIRECT("A" &amp; ROW(I53)+1-$B53 &amp; ":B999"),2,0)</f>
        <v>M52:U54</v>
      </c>
      <c r="M53">
        <f ca="1">IF(N53="","",RANK($U53,INDIRECT(H53),1))</f>
        <v>1</v>
      </c>
      <c r="N53">
        <v>13</v>
      </c>
      <c r="O53" s="2">
        <v>31</v>
      </c>
      <c r="P53" s="38">
        <v>0</v>
      </c>
      <c r="Q53" s="38">
        <v>0</v>
      </c>
      <c r="R53" s="2">
        <f t="shared" si="29"/>
        <v>31</v>
      </c>
      <c r="S53" s="2">
        <f t="shared" si="29"/>
        <v>0</v>
      </c>
      <c r="T53" s="2">
        <f t="shared" si="29"/>
        <v>0</v>
      </c>
      <c r="U53" s="2">
        <f>(((10-$R53)*10000)+$S53)*10+$T53+$N53/1000</f>
        <v>-2099999.9870000002</v>
      </c>
    </row>
    <row r="54" spans="1:23">
      <c r="A54" s="86">
        <f>IF(AND(N55=""),1,"")</f>
        <v>1</v>
      </c>
      <c r="B54" s="84">
        <f>IF(B53="",1,B53+1)</f>
        <v>3</v>
      </c>
      <c r="C54" s="84">
        <f ca="1">IF(M54="","",VLOOKUP($B54,INDIRECT(L54),2,FALSE))</f>
        <v>14</v>
      </c>
      <c r="D54" s="67" t="str">
        <f ca="1">IF($C54="","",IF(ISERROR(VLOOKUP(C54,Athletes,2,FALSE)),"Unknown Athlete",PROPER(VLOOKUP(C54,Athletes,2,FALSE))))</f>
        <v>Fraya Miller</v>
      </c>
      <c r="E54" s="67" t="str">
        <f ca="1">IF($C54="","",IF(VLOOKUP(C54,Athletes,3,FALSE)="","",VLOOKUP(C54,Athletes,3,FALSE)))</f>
        <v>N&amp;P</v>
      </c>
      <c r="F54" s="67" t="str">
        <f ca="1">IF($C54="","",IF(ISERROR(VLOOKUP(C54,Athletes,7,FALSE)),"",VLOOKUP(C54,Athletes,7,FALSE)))</f>
        <v>U10G</v>
      </c>
      <c r="G54" s="85">
        <f ca="1">IF(M54="","",VLOOKUP($B54,INDIRECT(L54),6,FALSE))</f>
        <v>21</v>
      </c>
      <c r="H54" s="38" t="str">
        <f ca="1">"U" &amp; ROW(H54)+1-$B54 &amp; ":U" &amp; ROW(H54)-$B54+VLOOKUP(1,INDIRECT("A" &amp; ROW(H54)+1-$B54 &amp; ":B999"),2,0)</f>
        <v>U52:U54</v>
      </c>
      <c r="I54" s="38" t="str">
        <f ca="1">"R" &amp; ROW(I54)+1-$B54 &amp; ":R" &amp; ROW(I54)-$B54+VLOOKUP(1,INDIRECT("A" &amp; ROW(I54)+1-$B54 &amp; ":B999"),2,0)</f>
        <v>R52:R54</v>
      </c>
      <c r="J54" s="38" t="str">
        <f ca="1">"S" &amp; ROW(J54)+1-$B54 &amp; ":S" &amp; ROW(J54)-$B54+VLOOKUP(1,INDIRECT("A" &amp; ROW(J54)+1-$B54 &amp; ":B999"),2,0)</f>
        <v>S52:S54</v>
      </c>
      <c r="K54" s="38" t="str">
        <f ca="1">"T" &amp; ROW(K54)+1-$B54 &amp; ":T" &amp; ROW(K54)-$B54+VLOOKUP(1,INDIRECT("A" &amp; ROW(K54)+1-$B54 &amp; ":B999"),2,0)</f>
        <v>T52:T54</v>
      </c>
      <c r="L54" s="38" t="str">
        <f ca="1">"M" &amp; ROW(I54)+1-$B54 &amp; ":U" &amp; ROW(I54)-$B54+VLOOKUP(1,INDIRECT("A" &amp; ROW(I54)+1-$B54 &amp; ":B999"),2,0)</f>
        <v>M52:U54</v>
      </c>
      <c r="M54">
        <f ca="1">IF(N54="","",RANK($U54,INDIRECT(H54),1))</f>
        <v>3</v>
      </c>
      <c r="N54">
        <v>14</v>
      </c>
      <c r="O54" s="2">
        <v>21</v>
      </c>
      <c r="P54" s="38">
        <v>0</v>
      </c>
      <c r="Q54" s="38">
        <v>0</v>
      </c>
      <c r="R54" s="2">
        <f t="shared" si="29"/>
        <v>21</v>
      </c>
      <c r="S54" s="2">
        <f t="shared" si="29"/>
        <v>0</v>
      </c>
      <c r="T54" s="2">
        <f t="shared" si="29"/>
        <v>0</v>
      </c>
      <c r="U54" s="2">
        <f>(((10-$R54)*10000)+$S54)*10+$T54+$N54/1000</f>
        <v>-1099999.986</v>
      </c>
    </row>
    <row r="55" spans="1:23">
      <c r="A55"/>
      <c r="B55"/>
      <c r="C55"/>
      <c r="D55"/>
      <c r="E55"/>
      <c r="F55"/>
      <c r="G55"/>
      <c r="J55"/>
      <c r="K55"/>
      <c r="L55"/>
      <c r="N55"/>
      <c r="O55"/>
      <c r="P55"/>
      <c r="Q55"/>
    </row>
    <row r="56" spans="1:23">
      <c r="A56"/>
      <c r="B56"/>
      <c r="C56"/>
      <c r="D56"/>
      <c r="E56"/>
      <c r="F56"/>
      <c r="G56"/>
      <c r="J56"/>
      <c r="K56"/>
      <c r="L56"/>
      <c r="N56"/>
      <c r="O56"/>
      <c r="P56"/>
      <c r="Q56"/>
    </row>
    <row r="57" spans="1:23">
      <c r="A57"/>
      <c r="B57"/>
      <c r="C57"/>
      <c r="D57"/>
      <c r="E57"/>
      <c r="F57"/>
      <c r="G57"/>
      <c r="J57"/>
      <c r="K57"/>
      <c r="L57"/>
      <c r="N57"/>
      <c r="O57"/>
      <c r="P57"/>
      <c r="Q57"/>
    </row>
    <row r="58" spans="1:23" ht="18">
      <c r="B58" s="66" t="s">
        <v>10</v>
      </c>
      <c r="C58" s="66" t="s">
        <v>155</v>
      </c>
      <c r="E58" s="66"/>
      <c r="G58" s="68"/>
      <c r="N58" s="34" t="s">
        <v>15</v>
      </c>
      <c r="O58" s="35"/>
      <c r="P58" s="35"/>
      <c r="Q58" s="36"/>
      <c r="R58" s="36"/>
      <c r="S58" s="36"/>
      <c r="T58" s="36"/>
      <c r="U58" s="37"/>
      <c r="V58" s="37"/>
      <c r="W58" s="37"/>
    </row>
    <row r="59" spans="1:23" ht="15.75" customHeight="1">
      <c r="B59" s="66"/>
      <c r="D59" s="66"/>
      <c r="E59" s="74"/>
      <c r="N59"/>
      <c r="R59" s="2"/>
      <c r="S59" s="2"/>
      <c r="T59" s="2"/>
    </row>
    <row r="60" spans="1:23" ht="15.75" thickBot="1">
      <c r="A60" s="87" t="s">
        <v>50</v>
      </c>
      <c r="B60" s="10" t="s">
        <v>9</v>
      </c>
      <c r="C60" s="10" t="s">
        <v>62</v>
      </c>
      <c r="D60" s="10" t="s">
        <v>6</v>
      </c>
      <c r="E60" s="10" t="s">
        <v>7</v>
      </c>
      <c r="F60" s="10" t="s">
        <v>49</v>
      </c>
      <c r="G60" s="43" t="s">
        <v>13</v>
      </c>
      <c r="H60" s="40" t="s">
        <v>54</v>
      </c>
      <c r="I60" s="40" t="s">
        <v>51</v>
      </c>
      <c r="J60" s="40" t="s">
        <v>52</v>
      </c>
      <c r="K60" s="40" t="s">
        <v>53</v>
      </c>
      <c r="L60" s="40" t="s">
        <v>24</v>
      </c>
      <c r="M60" s="12" t="s">
        <v>23</v>
      </c>
      <c r="N60" s="11" t="s">
        <v>62</v>
      </c>
      <c r="O60" s="13" t="s">
        <v>11</v>
      </c>
      <c r="P60" s="39" t="s">
        <v>55</v>
      </c>
      <c r="Q60" s="39" t="s">
        <v>56</v>
      </c>
      <c r="R60" s="14" t="s">
        <v>19</v>
      </c>
      <c r="S60" s="14" t="s">
        <v>20</v>
      </c>
      <c r="T60" s="14" t="s">
        <v>21</v>
      </c>
      <c r="U60" s="12" t="s">
        <v>22</v>
      </c>
    </row>
    <row r="61" spans="1:23" ht="15">
      <c r="B61" s="77"/>
      <c r="C61" s="77"/>
      <c r="D61" s="77"/>
      <c r="E61" s="77"/>
      <c r="F61" s="77"/>
      <c r="G61" s="78"/>
      <c r="H61" s="38"/>
      <c r="I61" s="38"/>
      <c r="N61"/>
      <c r="P61" s="38"/>
      <c r="Q61" s="38"/>
      <c r="R61" s="2"/>
      <c r="S61" s="2"/>
      <c r="T61" s="2"/>
    </row>
    <row r="62" spans="1:23">
      <c r="A62" s="86" t="str">
        <f>IF(AND(N63=""),1,"")</f>
        <v/>
      </c>
      <c r="B62" s="84">
        <f>IF(B61="",1,B61+1)</f>
        <v>1</v>
      </c>
      <c r="C62" s="84">
        <f ca="1">IF(M62="","",VLOOKUP($B62,INDIRECT(L62),2,FALSE))</f>
        <v>18</v>
      </c>
      <c r="D62" s="67" t="str">
        <f ca="1">IF($C62="","",IF(ISERROR(VLOOKUP(C62,Athletes,2,FALSE)),"Unknown Athlete",PROPER(VLOOKUP(C62,Athletes,2,FALSE))))</f>
        <v>Jago Sheppard</v>
      </c>
      <c r="E62" s="67" t="str">
        <f ca="1">IF($C62="","",IF(VLOOKUP(C62,Athletes,3,FALSE)="","",VLOOKUP(C62,Athletes,3,FALSE)))</f>
        <v>CAC</v>
      </c>
      <c r="F62" s="67" t="str">
        <f ca="1">IF($C62="","",IF(ISERROR(VLOOKUP(C62,Athletes,7,FALSE)),"",VLOOKUP(C62,Athletes,7,FALSE)))</f>
        <v>U11B</v>
      </c>
      <c r="G62" s="85">
        <f ca="1">IF(M62="","",VLOOKUP($B62,INDIRECT(L62),6,FALSE))</f>
        <v>59</v>
      </c>
      <c r="H62" s="38" t="str">
        <f ca="1">"U" &amp; ROW(H62)+1-$B62 &amp; ":U" &amp; ROW(H62)-$B62+VLOOKUP(1,INDIRECT("A" &amp; ROW(H62)+1-$B62 &amp; ":B999"),2,0)</f>
        <v>U62:U66</v>
      </c>
      <c r="I62" s="38" t="str">
        <f ca="1">"R" &amp; ROW(I62)+1-$B62 &amp; ":R" &amp; ROW(I62)-$B62+VLOOKUP(1,INDIRECT("A" &amp; ROW(I62)+1-$B62 &amp; ":B999"),2,0)</f>
        <v>R62:R66</v>
      </c>
      <c r="J62" s="38" t="str">
        <f ca="1">"S" &amp; ROW(J62)+1-$B62 &amp; ":S" &amp; ROW(J62)-$B62+VLOOKUP(1,INDIRECT("A" &amp; ROW(J62)+1-$B62 &amp; ":B999"),2,0)</f>
        <v>S62:S66</v>
      </c>
      <c r="K62" s="38" t="str">
        <f ca="1">"T" &amp; ROW(K62)+1-$B62 &amp; ":T" &amp; ROW(K62)-$B62+VLOOKUP(1,INDIRECT("A" &amp; ROW(K62)+1-$B62 &amp; ":B999"),2,0)</f>
        <v>T62:T66</v>
      </c>
      <c r="L62" s="38" t="str">
        <f ca="1">"M" &amp; ROW(I62)+1-$B62 &amp; ":U" &amp; ROW(I62)-$B62+VLOOKUP(1,INDIRECT("A" &amp; ROW(I62)+1-$B62 &amp; ":B999"),2,0)</f>
        <v>M62:U66</v>
      </c>
      <c r="M62">
        <f ca="1">IF(N62="","",RANK($U62,INDIRECT(H62),1))</f>
        <v>3</v>
      </c>
      <c r="N62">
        <v>15</v>
      </c>
      <c r="O62" s="2">
        <v>19</v>
      </c>
      <c r="P62" s="38">
        <v>0</v>
      </c>
      <c r="Q62" s="38">
        <v>0</v>
      </c>
      <c r="R62" s="2">
        <f t="shared" ref="R62:T66" si="30">O62</f>
        <v>19</v>
      </c>
      <c r="S62" s="2">
        <f t="shared" si="30"/>
        <v>0</v>
      </c>
      <c r="T62" s="2">
        <f t="shared" si="30"/>
        <v>0</v>
      </c>
      <c r="U62" s="2">
        <f>(((10-$R62)*10000)+$S62)*10+$T62+$N62/1000</f>
        <v>-899999.98499999999</v>
      </c>
    </row>
    <row r="63" spans="1:23">
      <c r="A63" s="86" t="str">
        <f>IF(AND(N64=""),1,"")</f>
        <v/>
      </c>
      <c r="B63" s="84">
        <f>IF(B62="",1,B62+1)</f>
        <v>2</v>
      </c>
      <c r="C63" s="84">
        <f ca="1">IF(M63="","",VLOOKUP($B63,INDIRECT(L63),2,FALSE))</f>
        <v>19</v>
      </c>
      <c r="D63" s="67" t="str">
        <f ca="1">IF($C63="","",IF(ISERROR(VLOOKUP(C63,Athletes,2,FALSE)),"Unknown Athlete",PROPER(VLOOKUP(C63,Athletes,2,FALSE))))</f>
        <v>Isaac Murray</v>
      </c>
      <c r="E63" s="67" t="str">
        <f ca="1">IF($C63="","",IF(VLOOKUP(C63,Athletes,3,FALSE)="","",VLOOKUP(C63,Athletes,3,FALSE)))</f>
        <v>CAC</v>
      </c>
      <c r="F63" s="67" t="str">
        <f ca="1">IF($C63="","",IF(ISERROR(VLOOKUP(C63,Athletes,7,FALSE)),"",VLOOKUP(C63,Athletes,7,FALSE)))</f>
        <v>U11B</v>
      </c>
      <c r="G63" s="85">
        <f ca="1">IF(M63="","",VLOOKUP($B63,INDIRECT(L63),6,FALSE))</f>
        <v>21</v>
      </c>
      <c r="H63" s="38" t="str">
        <f ca="1">"U" &amp; ROW(H63)+1-$B63 &amp; ":U" &amp; ROW(H63)-$B63+VLOOKUP(1,INDIRECT("A" &amp; ROW(H63)+1-$B63 &amp; ":B999"),2,0)</f>
        <v>U62:U66</v>
      </c>
      <c r="I63" s="38" t="str">
        <f ca="1">"R" &amp; ROW(I63)+1-$B63 &amp; ":R" &amp; ROW(I63)-$B63+VLOOKUP(1,INDIRECT("A" &amp; ROW(I63)+1-$B63 &amp; ":B999"),2,0)</f>
        <v>R62:R66</v>
      </c>
      <c r="J63" s="38" t="str">
        <f ca="1">"S" &amp; ROW(J63)+1-$B63 &amp; ":S" &amp; ROW(J63)-$B63+VLOOKUP(1,INDIRECT("A" &amp; ROW(J63)+1-$B63 &amp; ":B999"),2,0)</f>
        <v>S62:S66</v>
      </c>
      <c r="K63" s="38" t="str">
        <f ca="1">"T" &amp; ROW(K63)+1-$B63 &amp; ":T" &amp; ROW(K63)-$B63+VLOOKUP(1,INDIRECT("A" &amp; ROW(K63)+1-$B63 &amp; ":B999"),2,0)</f>
        <v>T62:T66</v>
      </c>
      <c r="L63" s="38" t="str">
        <f ca="1">"M" &amp; ROW(I63)+1-$B63 &amp; ":U" &amp; ROW(I63)-$B63+VLOOKUP(1,INDIRECT("A" &amp; ROW(I63)+1-$B63 &amp; ":B999"),2,0)</f>
        <v>M62:U66</v>
      </c>
      <c r="M63">
        <f ca="1">IF(N63="","",RANK($U63,INDIRECT(H63),1))</f>
        <v>4</v>
      </c>
      <c r="N63">
        <v>16</v>
      </c>
      <c r="O63" s="2">
        <v>19</v>
      </c>
      <c r="P63" s="38">
        <v>0</v>
      </c>
      <c r="Q63" s="38">
        <v>0</v>
      </c>
      <c r="R63" s="2">
        <f t="shared" si="30"/>
        <v>19</v>
      </c>
      <c r="S63" s="2">
        <f t="shared" si="30"/>
        <v>0</v>
      </c>
      <c r="T63" s="2">
        <f t="shared" si="30"/>
        <v>0</v>
      </c>
      <c r="U63" s="2">
        <f>(((10-$R63)*10000)+$S63)*10+$T63+$N63/1000</f>
        <v>-899999.98400000005</v>
      </c>
    </row>
    <row r="64" spans="1:23">
      <c r="A64" s="86" t="str">
        <f>IF(AND(N65=""),1,"")</f>
        <v/>
      </c>
      <c r="B64" s="84">
        <f>IF(B63="",1,B63+1)</f>
        <v>3</v>
      </c>
      <c r="C64" s="84">
        <f ca="1">IF(M64="","",VLOOKUP($B64,INDIRECT(L64),2,FALSE))</f>
        <v>15</v>
      </c>
      <c r="D64" s="67" t="str">
        <f ca="1">IF($C64="","",IF(ISERROR(VLOOKUP(C64,Athletes,2,FALSE)),"Unknown Athlete",PROPER(VLOOKUP(C64,Athletes,2,FALSE))))</f>
        <v>Rhys Johns</v>
      </c>
      <c r="E64" s="67" t="str">
        <f ca="1">IF($C64="","",IF(VLOOKUP(C64,Athletes,3,FALSE)="","",VLOOKUP(C64,Athletes,3,FALSE)))</f>
        <v>CAC</v>
      </c>
      <c r="F64" s="67" t="str">
        <f ca="1">IF($C64="","",IF(ISERROR(VLOOKUP(C64,Athletes,7,FALSE)),"",VLOOKUP(C64,Athletes,7,FALSE)))</f>
        <v>U11B</v>
      </c>
      <c r="G64" s="85">
        <f ca="1">IF(M64="","",VLOOKUP($B64,INDIRECT(L64),6,FALSE))</f>
        <v>19</v>
      </c>
      <c r="H64" s="38" t="str">
        <f ca="1">"U" &amp; ROW(H64)+1-$B64 &amp; ":U" &amp; ROW(H64)-$B64+VLOOKUP(1,INDIRECT("A" &amp; ROW(H64)+1-$B64 &amp; ":B999"),2,0)</f>
        <v>U62:U66</v>
      </c>
      <c r="I64" s="38" t="str">
        <f ca="1">"R" &amp; ROW(I64)+1-$B64 &amp; ":R" &amp; ROW(I64)-$B64+VLOOKUP(1,INDIRECT("A" &amp; ROW(I64)+1-$B64 &amp; ":B999"),2,0)</f>
        <v>R62:R66</v>
      </c>
      <c r="J64" s="38" t="str">
        <f ca="1">"S" &amp; ROW(J64)+1-$B64 &amp; ":S" &amp; ROW(J64)-$B64+VLOOKUP(1,INDIRECT("A" &amp; ROW(J64)+1-$B64 &amp; ":B999"),2,0)</f>
        <v>S62:S66</v>
      </c>
      <c r="K64" s="38" t="str">
        <f ca="1">"T" &amp; ROW(K64)+1-$B64 &amp; ":T" &amp; ROW(K64)-$B64+VLOOKUP(1,INDIRECT("A" &amp; ROW(K64)+1-$B64 &amp; ":B999"),2,0)</f>
        <v>T62:T66</v>
      </c>
      <c r="L64" s="38" t="str">
        <f ca="1">"M" &amp; ROW(I64)+1-$B64 &amp; ":U" &amp; ROW(I64)-$B64+VLOOKUP(1,INDIRECT("A" &amp; ROW(I64)+1-$B64 &amp; ":B999"),2,0)</f>
        <v>M62:U66</v>
      </c>
      <c r="M64">
        <f ca="1">IF(N64="","",RANK($U64,INDIRECT(H64),1))</f>
        <v>5</v>
      </c>
      <c r="N64">
        <v>17</v>
      </c>
      <c r="O64" s="2">
        <v>8</v>
      </c>
      <c r="P64" s="38">
        <v>0</v>
      </c>
      <c r="Q64" s="38">
        <v>0</v>
      </c>
      <c r="R64" s="2">
        <f t="shared" si="30"/>
        <v>8</v>
      </c>
      <c r="S64" s="2">
        <f t="shared" si="30"/>
        <v>0</v>
      </c>
      <c r="T64" s="2">
        <f t="shared" si="30"/>
        <v>0</v>
      </c>
      <c r="U64" s="2">
        <f>(((10-$R64)*10000)+$S64)*10+$T64+$N64/1000</f>
        <v>200000.01699999999</v>
      </c>
    </row>
    <row r="65" spans="1:23">
      <c r="A65" s="86" t="str">
        <f>IF(AND(N66=""),1,"")</f>
        <v/>
      </c>
      <c r="B65" s="84">
        <f>IF(B64="",1,B64+1)</f>
        <v>4</v>
      </c>
      <c r="C65" s="84">
        <f ca="1">IF(M65="","",VLOOKUP($B65,INDIRECT(L65),2,FALSE))</f>
        <v>16</v>
      </c>
      <c r="D65" s="67" t="str">
        <f ca="1">IF($C65="","",IF(ISERROR(VLOOKUP(C65,Athletes,2,FALSE)),"Unknown Athlete",PROPER(VLOOKUP(C65,Athletes,2,FALSE))))</f>
        <v>Kieran Ludkin</v>
      </c>
      <c r="E65" s="67" t="str">
        <f ca="1">IF($C65="","",IF(VLOOKUP(C65,Athletes,3,FALSE)="","",VLOOKUP(C65,Athletes,3,FALSE)))</f>
        <v>CAC</v>
      </c>
      <c r="F65" s="67" t="str">
        <f ca="1">IF($C65="","",IF(ISERROR(VLOOKUP(C65,Athletes,7,FALSE)),"",VLOOKUP(C65,Athletes,7,FALSE)))</f>
        <v>U11B</v>
      </c>
      <c r="G65" s="85">
        <f ca="1">IF(M65="","",VLOOKUP($B65,INDIRECT(L65),6,FALSE))</f>
        <v>19</v>
      </c>
      <c r="H65" s="38" t="str">
        <f ca="1">"U" &amp; ROW(H65)+1-$B65 &amp; ":U" &amp; ROW(H65)-$B65+VLOOKUP(1,INDIRECT("A" &amp; ROW(H65)+1-$B65 &amp; ":B999"),2,0)</f>
        <v>U62:U66</v>
      </c>
      <c r="I65" s="38" t="str">
        <f ca="1">"R" &amp; ROW(I65)+1-$B65 &amp; ":R" &amp; ROW(I65)-$B65+VLOOKUP(1,INDIRECT("A" &amp; ROW(I65)+1-$B65 &amp; ":B999"),2,0)</f>
        <v>R62:R66</v>
      </c>
      <c r="J65" s="38" t="str">
        <f ca="1">"S" &amp; ROW(J65)+1-$B65 &amp; ":S" &amp; ROW(J65)-$B65+VLOOKUP(1,INDIRECT("A" &amp; ROW(J65)+1-$B65 &amp; ":B999"),2,0)</f>
        <v>S62:S66</v>
      </c>
      <c r="K65" s="38" t="str">
        <f ca="1">"T" &amp; ROW(K65)+1-$B65 &amp; ":T" &amp; ROW(K65)-$B65+VLOOKUP(1,INDIRECT("A" &amp; ROW(K65)+1-$B65 &amp; ":B999"),2,0)</f>
        <v>T62:T66</v>
      </c>
      <c r="L65" s="38" t="str">
        <f ca="1">"M" &amp; ROW(I65)+1-$B65 &amp; ":U" &amp; ROW(I65)-$B65+VLOOKUP(1,INDIRECT("A" &amp; ROW(I65)+1-$B65 &amp; ":B999"),2,0)</f>
        <v>M62:U66</v>
      </c>
      <c r="M65">
        <f ca="1">IF(N65="","",RANK($U65,INDIRECT(H65),1))</f>
        <v>1</v>
      </c>
      <c r="N65">
        <v>18</v>
      </c>
      <c r="O65" s="2">
        <v>59</v>
      </c>
      <c r="P65" s="38">
        <v>0</v>
      </c>
      <c r="Q65" s="38">
        <v>0</v>
      </c>
      <c r="R65" s="2">
        <f t="shared" si="30"/>
        <v>59</v>
      </c>
      <c r="S65" s="2">
        <f t="shared" si="30"/>
        <v>0</v>
      </c>
      <c r="T65" s="2">
        <f t="shared" si="30"/>
        <v>0</v>
      </c>
      <c r="U65" s="2">
        <f>(((10-$R65)*10000)+$S65)*10+$T65+$N65/1000</f>
        <v>-4899999.9819999998</v>
      </c>
    </row>
    <row r="66" spans="1:23">
      <c r="A66" s="86">
        <f>IF(AND(N67=""),1,"")</f>
        <v>1</v>
      </c>
      <c r="B66" s="84">
        <f>IF(B65="",1,B65+1)</f>
        <v>5</v>
      </c>
      <c r="C66" s="84">
        <f ca="1">IF(M66="","",VLOOKUP($B66,INDIRECT(L66),2,FALSE))</f>
        <v>17</v>
      </c>
      <c r="D66" s="67" t="str">
        <f ca="1">IF($C66="","",IF(ISERROR(VLOOKUP(C66,Athletes,2,FALSE)),"Unknown Athlete",PROPER(VLOOKUP(C66,Athletes,2,FALSE))))</f>
        <v>Ben Bradley</v>
      </c>
      <c r="E66" s="67" t="str">
        <f ca="1">IF($C66="","",IF(VLOOKUP(C66,Athletes,3,FALSE)="","",VLOOKUP(C66,Athletes,3,FALSE)))</f>
        <v>CAC</v>
      </c>
      <c r="F66" s="67" t="str">
        <f ca="1">IF($C66="","",IF(ISERROR(VLOOKUP(C66,Athletes,7,FALSE)),"",VLOOKUP(C66,Athletes,7,FALSE)))</f>
        <v>U11B</v>
      </c>
      <c r="G66" s="85">
        <f ca="1">IF(M66="","",VLOOKUP($B66,INDIRECT(L66),6,FALSE))</f>
        <v>8</v>
      </c>
      <c r="H66" s="38" t="str">
        <f ca="1">"U" &amp; ROW(H66)+1-$B66 &amp; ":U" &amp; ROW(H66)-$B66+VLOOKUP(1,INDIRECT("A" &amp; ROW(H66)+1-$B66 &amp; ":B999"),2,0)</f>
        <v>U62:U66</v>
      </c>
      <c r="I66" s="38" t="str">
        <f ca="1">"R" &amp; ROW(I66)+1-$B66 &amp; ":R" &amp; ROW(I66)-$B66+VLOOKUP(1,INDIRECT("A" &amp; ROW(I66)+1-$B66 &amp; ":B999"),2,0)</f>
        <v>R62:R66</v>
      </c>
      <c r="J66" s="38" t="str">
        <f ca="1">"S" &amp; ROW(J66)+1-$B66 &amp; ":S" &amp; ROW(J66)-$B66+VLOOKUP(1,INDIRECT("A" &amp; ROW(J66)+1-$B66 &amp; ":B999"),2,0)</f>
        <v>S62:S66</v>
      </c>
      <c r="K66" s="38" t="str">
        <f ca="1">"T" &amp; ROW(K66)+1-$B66 &amp; ":T" &amp; ROW(K66)-$B66+VLOOKUP(1,INDIRECT("A" &amp; ROW(K66)+1-$B66 &amp; ":B999"),2,0)</f>
        <v>T62:T66</v>
      </c>
      <c r="L66" s="38" t="str">
        <f ca="1">"M" &amp; ROW(I66)+1-$B66 &amp; ":U" &amp; ROW(I66)-$B66+VLOOKUP(1,INDIRECT("A" &amp; ROW(I66)+1-$B66 &amp; ":B999"),2,0)</f>
        <v>M62:U66</v>
      </c>
      <c r="M66">
        <f ca="1">IF(N66="","",RANK($U66,INDIRECT(H66),1))</f>
        <v>2</v>
      </c>
      <c r="N66">
        <v>19</v>
      </c>
      <c r="O66" s="2">
        <v>21</v>
      </c>
      <c r="P66" s="38">
        <v>0</v>
      </c>
      <c r="Q66" s="38">
        <v>0</v>
      </c>
      <c r="R66" s="2">
        <f t="shared" si="30"/>
        <v>21</v>
      </c>
      <c r="S66" s="2">
        <f t="shared" si="30"/>
        <v>0</v>
      </c>
      <c r="T66" s="2">
        <f t="shared" si="30"/>
        <v>0</v>
      </c>
      <c r="U66" s="2">
        <f>(((10-$R66)*10000)+$S66)*10+$T66+$N66/1000</f>
        <v>-1099999.9809999999</v>
      </c>
    </row>
    <row r="67" spans="1:23">
      <c r="A67"/>
      <c r="B67"/>
      <c r="C67"/>
      <c r="D67"/>
      <c r="E67"/>
      <c r="F67"/>
      <c r="G67"/>
      <c r="J67"/>
      <c r="K67"/>
      <c r="L67"/>
      <c r="N67"/>
      <c r="O67"/>
      <c r="P67"/>
      <c r="Q67"/>
    </row>
    <row r="68" spans="1:23">
      <c r="A68"/>
      <c r="B68"/>
      <c r="C68"/>
      <c r="D68"/>
      <c r="E68"/>
      <c r="F68"/>
      <c r="G68"/>
      <c r="J68"/>
      <c r="K68"/>
      <c r="L68"/>
      <c r="N68"/>
      <c r="O68"/>
      <c r="P68"/>
      <c r="Q68"/>
    </row>
    <row r="69" spans="1:23">
      <c r="A69"/>
      <c r="B69"/>
      <c r="C69"/>
      <c r="D69"/>
      <c r="E69"/>
      <c r="F69"/>
      <c r="G69"/>
      <c r="J69"/>
      <c r="K69"/>
      <c r="L69"/>
      <c r="N69"/>
      <c r="O69"/>
      <c r="P69"/>
      <c r="Q69"/>
    </row>
    <row r="70" spans="1:23" ht="18">
      <c r="B70" s="66" t="s">
        <v>10</v>
      </c>
      <c r="C70" s="66" t="s">
        <v>156</v>
      </c>
      <c r="E70" s="66"/>
      <c r="G70" s="68"/>
      <c r="N70" s="34" t="s">
        <v>15</v>
      </c>
      <c r="O70" s="35"/>
      <c r="P70" s="35"/>
      <c r="Q70" s="36"/>
      <c r="R70" s="36"/>
      <c r="S70" s="36"/>
      <c r="T70" s="36"/>
      <c r="U70" s="37"/>
      <c r="V70" s="37"/>
      <c r="W70" s="37"/>
    </row>
    <row r="71" spans="1:23" ht="15.75" customHeight="1">
      <c r="B71" s="66"/>
      <c r="D71" s="66"/>
      <c r="E71" s="74"/>
      <c r="N71"/>
      <c r="R71" s="2"/>
      <c r="S71" s="2"/>
      <c r="T71" s="2"/>
    </row>
    <row r="72" spans="1:23" ht="15.75" thickBot="1">
      <c r="A72" s="87" t="s">
        <v>50</v>
      </c>
      <c r="B72" s="10" t="s">
        <v>9</v>
      </c>
      <c r="C72" s="10" t="s">
        <v>62</v>
      </c>
      <c r="D72" s="10" t="s">
        <v>6</v>
      </c>
      <c r="E72" s="10" t="s">
        <v>7</v>
      </c>
      <c r="F72" s="10" t="s">
        <v>49</v>
      </c>
      <c r="G72" s="43" t="s">
        <v>13</v>
      </c>
      <c r="H72" s="40" t="s">
        <v>54</v>
      </c>
      <c r="I72" s="40" t="s">
        <v>51</v>
      </c>
      <c r="J72" s="40" t="s">
        <v>52</v>
      </c>
      <c r="K72" s="40" t="s">
        <v>53</v>
      </c>
      <c r="L72" s="40" t="s">
        <v>24</v>
      </c>
      <c r="M72" s="12" t="s">
        <v>23</v>
      </c>
      <c r="N72" s="11" t="s">
        <v>62</v>
      </c>
      <c r="O72" s="13" t="s">
        <v>11</v>
      </c>
      <c r="P72" s="39" t="s">
        <v>55</v>
      </c>
      <c r="Q72" s="39" t="s">
        <v>56</v>
      </c>
      <c r="R72" s="14" t="s">
        <v>19</v>
      </c>
      <c r="S72" s="14" t="s">
        <v>20</v>
      </c>
      <c r="T72" s="14" t="s">
        <v>21</v>
      </c>
      <c r="U72" s="12" t="s">
        <v>22</v>
      </c>
    </row>
    <row r="73" spans="1:23" ht="15">
      <c r="B73" s="77"/>
      <c r="C73" s="77"/>
      <c r="D73" s="77"/>
      <c r="E73" s="77"/>
      <c r="F73" s="77"/>
      <c r="G73" s="78"/>
      <c r="H73" s="38"/>
      <c r="I73" s="38"/>
      <c r="N73"/>
      <c r="P73" s="38"/>
      <c r="Q73" s="38"/>
      <c r="R73" s="2"/>
      <c r="S73" s="2"/>
      <c r="T73" s="2"/>
    </row>
    <row r="74" spans="1:23">
      <c r="A74" s="86" t="str">
        <f>IF(AND(N75=""),1,"")</f>
        <v/>
      </c>
      <c r="B74" s="84">
        <f>IF(B73="",1,B73+1)</f>
        <v>1</v>
      </c>
      <c r="C74" s="84">
        <f ca="1">IF(M74="","",VLOOKUP($B74,INDIRECT(L74),2,FALSE))</f>
        <v>24</v>
      </c>
      <c r="D74" s="67" t="str">
        <f ca="1">IF($C74="","",IF(ISERROR(VLOOKUP(C74,Athletes,2,FALSE)),"Unknown Athlete",PROPER(VLOOKUP(C74,Athletes,2,FALSE))))</f>
        <v>Catherine Groves</v>
      </c>
      <c r="E74" s="67" t="str">
        <f ca="1">IF($C74="","",IF(VLOOKUP(C74,Athletes,3,FALSE)="","",VLOOKUP(C74,Athletes,3,FALSE)))</f>
        <v>CAC</v>
      </c>
      <c r="F74" s="67" t="str">
        <f ca="1">IF($C74="","",IF(ISERROR(VLOOKUP(C74,Athletes,7,FALSE)),"",VLOOKUP(C74,Athletes,7,FALSE)))</f>
        <v>U11G</v>
      </c>
      <c r="G74" s="85">
        <f ca="1">IF(M74="","",VLOOKUP($B74,INDIRECT(L74),6,FALSE))</f>
        <v>60</v>
      </c>
      <c r="H74" s="38" t="str">
        <f ca="1">"U" &amp; ROW(H74)+1-$B74 &amp; ":U" &amp; ROW(H74)-$B74+VLOOKUP(1,INDIRECT("A" &amp; ROW(H74)+1-$B74 &amp; ":B999"),2,0)</f>
        <v>U74:U78</v>
      </c>
      <c r="I74" s="38" t="str">
        <f ca="1">"R" &amp; ROW(I74)+1-$B74 &amp; ":R" &amp; ROW(I74)-$B74+VLOOKUP(1,INDIRECT("A" &amp; ROW(I74)+1-$B74 &amp; ":B999"),2,0)</f>
        <v>R74:R78</v>
      </c>
      <c r="J74" s="38" t="str">
        <f ca="1">"S" &amp; ROW(J74)+1-$B74 &amp; ":S" &amp; ROW(J74)-$B74+VLOOKUP(1,INDIRECT("A" &amp; ROW(J74)+1-$B74 &amp; ":B999"),2,0)</f>
        <v>S74:S78</v>
      </c>
      <c r="K74" s="38" t="str">
        <f ca="1">"T" &amp; ROW(K74)+1-$B74 &amp; ":T" &amp; ROW(K74)-$B74+VLOOKUP(1,INDIRECT("A" &amp; ROW(K74)+1-$B74 &amp; ":B999"),2,0)</f>
        <v>T74:T78</v>
      </c>
      <c r="L74" s="38" t="str">
        <f ca="1">"M" &amp; ROW(I74)+1-$B74 &amp; ":U" &amp; ROW(I74)-$B74+VLOOKUP(1,INDIRECT("A" &amp; ROW(I74)+1-$B74 &amp; ":B999"),2,0)</f>
        <v>M74:U78</v>
      </c>
      <c r="M74">
        <f ca="1">IF(N74="","",RANK($U74,INDIRECT(H74),1))</f>
        <v>3</v>
      </c>
      <c r="N74">
        <v>20</v>
      </c>
      <c r="O74" s="2">
        <v>30</v>
      </c>
      <c r="P74" s="38">
        <v>0</v>
      </c>
      <c r="Q74" s="38">
        <v>0</v>
      </c>
      <c r="R74" s="2">
        <f t="shared" ref="R74:T78" si="31">O74</f>
        <v>30</v>
      </c>
      <c r="S74" s="2">
        <f t="shared" si="31"/>
        <v>0</v>
      </c>
      <c r="T74" s="2">
        <f t="shared" si="31"/>
        <v>0</v>
      </c>
      <c r="U74" s="2">
        <f>(((10-$R74)*10000)+$S74)*10+$T74+$N74/1000</f>
        <v>-1999999.98</v>
      </c>
    </row>
    <row r="75" spans="1:23">
      <c r="A75" s="86" t="str">
        <f>IF(AND(N76=""),1,"")</f>
        <v/>
      </c>
      <c r="B75" s="84">
        <f>IF(B74="",1,B74+1)</f>
        <v>2</v>
      </c>
      <c r="C75" s="84">
        <f ca="1">IF(M75="","",VLOOKUP($B75,INDIRECT(L75),2,FALSE))</f>
        <v>22</v>
      </c>
      <c r="D75" s="67" t="str">
        <f ca="1">IF($C75="","",IF(ISERROR(VLOOKUP(C75,Athletes,2,FALSE)),"Unknown Athlete",PROPER(VLOOKUP(C75,Athletes,2,FALSE))))</f>
        <v>Rebecca Benney</v>
      </c>
      <c r="E75" s="67" t="str">
        <f ca="1">IF($C75="","",IF(VLOOKUP(C75,Athletes,3,FALSE)="","",VLOOKUP(C75,Athletes,3,FALSE)))</f>
        <v>CAC</v>
      </c>
      <c r="F75" s="67" t="str">
        <f ca="1">IF($C75="","",IF(ISERROR(VLOOKUP(C75,Athletes,7,FALSE)),"",VLOOKUP(C75,Athletes,7,FALSE)))</f>
        <v>U11G</v>
      </c>
      <c r="G75" s="85">
        <f ca="1">IF(M75="","",VLOOKUP($B75,INDIRECT(L75),6,FALSE))</f>
        <v>44</v>
      </c>
      <c r="H75" s="38" t="str">
        <f ca="1">"U" &amp; ROW(H75)+1-$B75 &amp; ":U" &amp; ROW(H75)-$B75+VLOOKUP(1,INDIRECT("A" &amp; ROW(H75)+1-$B75 &amp; ":B999"),2,0)</f>
        <v>U74:U78</v>
      </c>
      <c r="I75" s="38" t="str">
        <f ca="1">"R" &amp; ROW(I75)+1-$B75 &amp; ":R" &amp; ROW(I75)-$B75+VLOOKUP(1,INDIRECT("A" &amp; ROW(I75)+1-$B75 &amp; ":B999"),2,0)</f>
        <v>R74:R78</v>
      </c>
      <c r="J75" s="38" t="str">
        <f ca="1">"S" &amp; ROW(J75)+1-$B75 &amp; ":S" &amp; ROW(J75)-$B75+VLOOKUP(1,INDIRECT("A" &amp; ROW(J75)+1-$B75 &amp; ":B999"),2,0)</f>
        <v>S74:S78</v>
      </c>
      <c r="K75" s="38" t="str">
        <f ca="1">"T" &amp; ROW(K75)+1-$B75 &amp; ":T" &amp; ROW(K75)-$B75+VLOOKUP(1,INDIRECT("A" &amp; ROW(K75)+1-$B75 &amp; ":B999"),2,0)</f>
        <v>T74:T78</v>
      </c>
      <c r="L75" s="38" t="str">
        <f ca="1">"M" &amp; ROW(I75)+1-$B75 &amp; ":U" &amp; ROW(I75)-$B75+VLOOKUP(1,INDIRECT("A" &amp; ROW(I75)+1-$B75 &amp; ":B999"),2,0)</f>
        <v>M74:U78</v>
      </c>
      <c r="M75">
        <f ca="1">IF(N75="","",RANK($U75,INDIRECT(H75),1))</f>
        <v>5</v>
      </c>
      <c r="N75">
        <v>21</v>
      </c>
      <c r="O75" s="2">
        <v>17</v>
      </c>
      <c r="P75" s="38">
        <v>0</v>
      </c>
      <c r="Q75" s="38">
        <v>0</v>
      </c>
      <c r="R75" s="2">
        <f t="shared" si="31"/>
        <v>17</v>
      </c>
      <c r="S75" s="2">
        <f t="shared" si="31"/>
        <v>0</v>
      </c>
      <c r="T75" s="2">
        <f t="shared" si="31"/>
        <v>0</v>
      </c>
      <c r="U75" s="2">
        <f>(((10-$R75)*10000)+$S75)*10+$T75+$N75/1000</f>
        <v>-699999.97900000005</v>
      </c>
    </row>
    <row r="76" spans="1:23">
      <c r="A76" s="86" t="str">
        <f>IF(AND(N77=""),1,"")</f>
        <v/>
      </c>
      <c r="B76" s="84">
        <f>IF(B75="",1,B75+1)</f>
        <v>3</v>
      </c>
      <c r="C76" s="84">
        <f ca="1">IF(M76="","",VLOOKUP($B76,INDIRECT(L76),2,FALSE))</f>
        <v>20</v>
      </c>
      <c r="D76" s="67" t="str">
        <f ca="1">IF($C76="","",IF(ISERROR(VLOOKUP(C76,Athletes,2,FALSE)),"Unknown Athlete",PROPER(VLOOKUP(C76,Athletes,2,FALSE))))</f>
        <v>Lucy Hughes</v>
      </c>
      <c r="E76" s="67" t="str">
        <f ca="1">IF($C76="","",IF(VLOOKUP(C76,Athletes,3,FALSE)="","",VLOOKUP(C76,Athletes,3,FALSE)))</f>
        <v>CAC</v>
      </c>
      <c r="F76" s="67" t="str">
        <f ca="1">IF($C76="","",IF(ISERROR(VLOOKUP(C76,Athletes,7,FALSE)),"",VLOOKUP(C76,Athletes,7,FALSE)))</f>
        <v>U11G</v>
      </c>
      <c r="G76" s="85">
        <f ca="1">IF(M76="","",VLOOKUP($B76,INDIRECT(L76),6,FALSE))</f>
        <v>30</v>
      </c>
      <c r="H76" s="38" t="str">
        <f ca="1">"U" &amp; ROW(H76)+1-$B76 &amp; ":U" &amp; ROW(H76)-$B76+VLOOKUP(1,INDIRECT("A" &amp; ROW(H76)+1-$B76 &amp; ":B999"),2,0)</f>
        <v>U74:U78</v>
      </c>
      <c r="I76" s="38" t="str">
        <f ca="1">"R" &amp; ROW(I76)+1-$B76 &amp; ":R" &amp; ROW(I76)-$B76+VLOOKUP(1,INDIRECT("A" &amp; ROW(I76)+1-$B76 &amp; ":B999"),2,0)</f>
        <v>R74:R78</v>
      </c>
      <c r="J76" s="38" t="str">
        <f ca="1">"S" &amp; ROW(J76)+1-$B76 &amp; ":S" &amp; ROW(J76)-$B76+VLOOKUP(1,INDIRECT("A" &amp; ROW(J76)+1-$B76 &amp; ":B999"),2,0)</f>
        <v>S74:S78</v>
      </c>
      <c r="K76" s="38" t="str">
        <f ca="1">"T" &amp; ROW(K76)+1-$B76 &amp; ":T" &amp; ROW(K76)-$B76+VLOOKUP(1,INDIRECT("A" &amp; ROW(K76)+1-$B76 &amp; ":B999"),2,0)</f>
        <v>T74:T78</v>
      </c>
      <c r="L76" s="38" t="str">
        <f ca="1">"M" &amp; ROW(I76)+1-$B76 &amp; ":U" &amp; ROW(I76)-$B76+VLOOKUP(1,INDIRECT("A" &amp; ROW(I76)+1-$B76 &amp; ":B999"),2,0)</f>
        <v>M74:U78</v>
      </c>
      <c r="M76">
        <f ca="1">IF(N76="","",RANK($U76,INDIRECT(H76),1))</f>
        <v>2</v>
      </c>
      <c r="N76">
        <v>22</v>
      </c>
      <c r="O76" s="2">
        <v>44</v>
      </c>
      <c r="P76" s="38">
        <v>0</v>
      </c>
      <c r="Q76" s="38">
        <v>0</v>
      </c>
      <c r="R76" s="2">
        <f t="shared" si="31"/>
        <v>44</v>
      </c>
      <c r="S76" s="2">
        <f t="shared" si="31"/>
        <v>0</v>
      </c>
      <c r="T76" s="2">
        <f t="shared" si="31"/>
        <v>0</v>
      </c>
      <c r="U76" s="2">
        <f>(((10-$R76)*10000)+$S76)*10+$T76+$N76/1000</f>
        <v>-3399999.9780000001</v>
      </c>
    </row>
    <row r="77" spans="1:23">
      <c r="A77" s="86" t="str">
        <f>IF(AND(N78=""),1,"")</f>
        <v/>
      </c>
      <c r="B77" s="84">
        <f>IF(B76="",1,B76+1)</f>
        <v>4</v>
      </c>
      <c r="C77" s="84">
        <f ca="1">IF(M77="","",VLOOKUP($B77,INDIRECT(L77),2,FALSE))</f>
        <v>23</v>
      </c>
      <c r="D77" s="67" t="str">
        <f ca="1">IF($C77="","",IF(ISERROR(VLOOKUP(C77,Athletes,2,FALSE)),"Unknown Athlete",PROPER(VLOOKUP(C77,Athletes,2,FALSE))))</f>
        <v>Zoe Lawrence</v>
      </c>
      <c r="E77" s="67" t="str">
        <f ca="1">IF($C77="","",IF(VLOOKUP(C77,Athletes,3,FALSE)="","",VLOOKUP(C77,Athletes,3,FALSE)))</f>
        <v>CAC</v>
      </c>
      <c r="F77" s="67" t="str">
        <f ca="1">IF($C77="","",IF(ISERROR(VLOOKUP(C77,Athletes,7,FALSE)),"",VLOOKUP(C77,Athletes,7,FALSE)))</f>
        <v>U11G</v>
      </c>
      <c r="G77" s="85">
        <f ca="1">IF(M77="","",VLOOKUP($B77,INDIRECT(L77),6,FALSE))</f>
        <v>19</v>
      </c>
      <c r="H77" s="38" t="str">
        <f ca="1">"U" &amp; ROW(H77)+1-$B77 &amp; ":U" &amp; ROW(H77)-$B77+VLOOKUP(1,INDIRECT("A" &amp; ROW(H77)+1-$B77 &amp; ":B999"),2,0)</f>
        <v>U74:U78</v>
      </c>
      <c r="I77" s="38" t="str">
        <f ca="1">"R" &amp; ROW(I77)+1-$B77 &amp; ":R" &amp; ROW(I77)-$B77+VLOOKUP(1,INDIRECT("A" &amp; ROW(I77)+1-$B77 &amp; ":B999"),2,0)</f>
        <v>R74:R78</v>
      </c>
      <c r="J77" s="38" t="str">
        <f ca="1">"S" &amp; ROW(J77)+1-$B77 &amp; ":S" &amp; ROW(J77)-$B77+VLOOKUP(1,INDIRECT("A" &amp; ROW(J77)+1-$B77 &amp; ":B999"),2,0)</f>
        <v>S74:S78</v>
      </c>
      <c r="K77" s="38" t="str">
        <f ca="1">"T" &amp; ROW(K77)+1-$B77 &amp; ":T" &amp; ROW(K77)-$B77+VLOOKUP(1,INDIRECT("A" &amp; ROW(K77)+1-$B77 &amp; ":B999"),2,0)</f>
        <v>T74:T78</v>
      </c>
      <c r="L77" s="38" t="str">
        <f ca="1">"M" &amp; ROW(I77)+1-$B77 &amp; ":U" &amp; ROW(I77)-$B77+VLOOKUP(1,INDIRECT("A" &amp; ROW(I77)+1-$B77 &amp; ":B999"),2,0)</f>
        <v>M74:U78</v>
      </c>
      <c r="M77">
        <f ca="1">IF(N77="","",RANK($U77,INDIRECT(H77),1))</f>
        <v>4</v>
      </c>
      <c r="N77">
        <v>23</v>
      </c>
      <c r="O77" s="2">
        <v>19</v>
      </c>
      <c r="P77" s="38">
        <v>0</v>
      </c>
      <c r="Q77" s="38">
        <v>0</v>
      </c>
      <c r="R77" s="2">
        <f t="shared" si="31"/>
        <v>19</v>
      </c>
      <c r="S77" s="2">
        <f t="shared" si="31"/>
        <v>0</v>
      </c>
      <c r="T77" s="2">
        <f t="shared" si="31"/>
        <v>0</v>
      </c>
      <c r="U77" s="2">
        <f>(((10-$R77)*10000)+$S77)*10+$T77+$N77/1000</f>
        <v>-899999.97699999996</v>
      </c>
    </row>
    <row r="78" spans="1:23">
      <c r="A78" s="86">
        <f>IF(AND(N79=""),1,"")</f>
        <v>1</v>
      </c>
      <c r="B78" s="84">
        <f>IF(B77="",1,B77+1)</f>
        <v>5</v>
      </c>
      <c r="C78" s="84">
        <f ca="1">IF(M78="","",VLOOKUP($B78,INDIRECT(L78),2,FALSE))</f>
        <v>21</v>
      </c>
      <c r="D78" s="67" t="str">
        <f ca="1">IF($C78="","",IF(ISERROR(VLOOKUP(C78,Athletes,2,FALSE)),"Unknown Athlete",PROPER(VLOOKUP(C78,Athletes,2,FALSE))))</f>
        <v>Isabel Jones</v>
      </c>
      <c r="E78" s="67" t="str">
        <f ca="1">IF($C78="","",IF(VLOOKUP(C78,Athletes,3,FALSE)="","",VLOOKUP(C78,Athletes,3,FALSE)))</f>
        <v>N&amp;P</v>
      </c>
      <c r="F78" s="67" t="str">
        <f ca="1">IF($C78="","",IF(ISERROR(VLOOKUP(C78,Athletes,7,FALSE)),"",VLOOKUP(C78,Athletes,7,FALSE)))</f>
        <v>U11G</v>
      </c>
      <c r="G78" s="85">
        <f ca="1">IF(M78="","",VLOOKUP($B78,INDIRECT(L78),6,FALSE))</f>
        <v>17</v>
      </c>
      <c r="H78" s="38" t="str">
        <f ca="1">"U" &amp; ROW(H78)+1-$B78 &amp; ":U" &amp; ROW(H78)-$B78+VLOOKUP(1,INDIRECT("A" &amp; ROW(H78)+1-$B78 &amp; ":B999"),2,0)</f>
        <v>U74:U78</v>
      </c>
      <c r="I78" s="38" t="str">
        <f ca="1">"R" &amp; ROW(I78)+1-$B78 &amp; ":R" &amp; ROW(I78)-$B78+VLOOKUP(1,INDIRECT("A" &amp; ROW(I78)+1-$B78 &amp; ":B999"),2,0)</f>
        <v>R74:R78</v>
      </c>
      <c r="J78" s="38" t="str">
        <f ca="1">"S" &amp; ROW(J78)+1-$B78 &amp; ":S" &amp; ROW(J78)-$B78+VLOOKUP(1,INDIRECT("A" &amp; ROW(J78)+1-$B78 &amp; ":B999"),2,0)</f>
        <v>S74:S78</v>
      </c>
      <c r="K78" s="38" t="str">
        <f ca="1">"T" &amp; ROW(K78)+1-$B78 &amp; ":T" &amp; ROW(K78)-$B78+VLOOKUP(1,INDIRECT("A" &amp; ROW(K78)+1-$B78 &amp; ":B999"),2,0)</f>
        <v>T74:T78</v>
      </c>
      <c r="L78" s="38" t="str">
        <f ca="1">"M" &amp; ROW(I78)+1-$B78 &amp; ":U" &amp; ROW(I78)-$B78+VLOOKUP(1,INDIRECT("A" &amp; ROW(I78)+1-$B78 &amp; ":B999"),2,0)</f>
        <v>M74:U78</v>
      </c>
      <c r="M78">
        <f ca="1">IF(N78="","",RANK($U78,INDIRECT(H78),1))</f>
        <v>1</v>
      </c>
      <c r="N78">
        <v>24</v>
      </c>
      <c r="O78" s="2">
        <v>60</v>
      </c>
      <c r="P78" s="38">
        <v>0</v>
      </c>
      <c r="Q78" s="38">
        <v>0</v>
      </c>
      <c r="R78" s="2">
        <f t="shared" si="31"/>
        <v>60</v>
      </c>
      <c r="S78" s="2">
        <f t="shared" si="31"/>
        <v>0</v>
      </c>
      <c r="T78" s="2">
        <f t="shared" si="31"/>
        <v>0</v>
      </c>
      <c r="U78" s="2">
        <f>(((10-$R78)*10000)+$S78)*10+$T78+$N78/1000</f>
        <v>-4999999.9759999998</v>
      </c>
    </row>
    <row r="79" spans="1:23">
      <c r="A79"/>
      <c r="B79"/>
      <c r="C79"/>
      <c r="D79"/>
      <c r="E79"/>
      <c r="F79"/>
      <c r="G79"/>
      <c r="J79"/>
      <c r="K79"/>
      <c r="L79"/>
      <c r="N79"/>
      <c r="O79"/>
      <c r="P79"/>
      <c r="Q79"/>
    </row>
    <row r="80" spans="1:23">
      <c r="A80"/>
      <c r="B80"/>
      <c r="C80"/>
      <c r="D80"/>
      <c r="E80"/>
      <c r="F80"/>
      <c r="G80"/>
      <c r="J80"/>
      <c r="K80"/>
      <c r="L80"/>
      <c r="N80"/>
      <c r="O80"/>
      <c r="P80"/>
      <c r="Q80"/>
    </row>
    <row r="81" spans="1:23">
      <c r="A81"/>
      <c r="B81"/>
      <c r="C81"/>
      <c r="D81"/>
      <c r="E81"/>
      <c r="F81"/>
      <c r="G81"/>
      <c r="J81"/>
      <c r="K81"/>
      <c r="L81"/>
      <c r="N81"/>
      <c r="O81"/>
      <c r="P81"/>
      <c r="Q81"/>
    </row>
    <row r="82" spans="1:23" ht="18">
      <c r="B82" s="66" t="s">
        <v>10</v>
      </c>
      <c r="C82" s="66" t="s">
        <v>157</v>
      </c>
      <c r="E82" s="66"/>
      <c r="G82" s="68"/>
      <c r="N82" s="34" t="s">
        <v>15</v>
      </c>
      <c r="O82" s="35"/>
      <c r="P82" s="35"/>
      <c r="Q82" s="36"/>
      <c r="R82" s="36"/>
      <c r="S82" s="36"/>
      <c r="T82" s="36"/>
      <c r="U82" s="37"/>
      <c r="V82" s="37"/>
      <c r="W82" s="37"/>
    </row>
    <row r="83" spans="1:23" ht="15.75" customHeight="1">
      <c r="B83" s="66"/>
      <c r="D83" s="66"/>
      <c r="E83" s="74"/>
      <c r="N83"/>
      <c r="R83" s="2"/>
      <c r="S83" s="2"/>
      <c r="T83" s="2"/>
    </row>
    <row r="84" spans="1:23" ht="15.75" thickBot="1">
      <c r="A84" s="87" t="s">
        <v>50</v>
      </c>
      <c r="B84" s="10" t="s">
        <v>9</v>
      </c>
      <c r="C84" s="10" t="s">
        <v>62</v>
      </c>
      <c r="D84" s="10" t="s">
        <v>6</v>
      </c>
      <c r="E84" s="10" t="s">
        <v>7</v>
      </c>
      <c r="F84" s="10" t="s">
        <v>49</v>
      </c>
      <c r="G84" s="43" t="s">
        <v>13</v>
      </c>
      <c r="H84" s="40" t="s">
        <v>54</v>
      </c>
      <c r="I84" s="40" t="s">
        <v>51</v>
      </c>
      <c r="J84" s="40" t="s">
        <v>52</v>
      </c>
      <c r="K84" s="40" t="s">
        <v>53</v>
      </c>
      <c r="L84" s="40" t="s">
        <v>24</v>
      </c>
      <c r="M84" s="12" t="s">
        <v>23</v>
      </c>
      <c r="N84" s="11" t="s">
        <v>62</v>
      </c>
      <c r="O84" s="13" t="s">
        <v>11</v>
      </c>
      <c r="P84" s="39" t="s">
        <v>55</v>
      </c>
      <c r="Q84" s="39" t="s">
        <v>56</v>
      </c>
      <c r="R84" s="14" t="s">
        <v>19</v>
      </c>
      <c r="S84" s="14" t="s">
        <v>20</v>
      </c>
      <c r="T84" s="14" t="s">
        <v>21</v>
      </c>
      <c r="U84" s="12" t="s">
        <v>22</v>
      </c>
    </row>
    <row r="85" spans="1:23" ht="15">
      <c r="B85" s="77"/>
      <c r="C85" s="77"/>
      <c r="D85" s="77"/>
      <c r="E85" s="77"/>
      <c r="F85" s="77"/>
      <c r="G85" s="78"/>
      <c r="H85" s="38"/>
      <c r="I85" s="38"/>
      <c r="N85"/>
      <c r="P85" s="38"/>
      <c r="Q85" s="38"/>
      <c r="R85" s="2"/>
      <c r="S85" s="2"/>
      <c r="T85" s="2"/>
    </row>
    <row r="86" spans="1:23">
      <c r="A86" s="86" t="str">
        <f>IF(AND(N87=""),1,"")</f>
        <v/>
      </c>
      <c r="B86" s="84">
        <f>IF(B85="",1,B85+1)</f>
        <v>1</v>
      </c>
      <c r="C86" s="84">
        <f ca="1">IF(M86="","",VLOOKUP($B86,INDIRECT(L86),2,FALSE))</f>
        <v>25</v>
      </c>
      <c r="D86" s="67" t="str">
        <f ca="1">IF($C86="","",IF(ISERROR(VLOOKUP(C86,Athletes,2,FALSE)),"Unknown Athlete",PROPER(VLOOKUP(C86,Athletes,2,FALSE))))</f>
        <v>Leon Smith</v>
      </c>
      <c r="E86" s="67" t="str">
        <f ca="1">IF($C86="","",IF(VLOOKUP(C86,Athletes,3,FALSE)="","",VLOOKUP(C86,Athletes,3,FALSE)))</f>
        <v>CAC</v>
      </c>
      <c r="F86" s="67" t="str">
        <f ca="1">IF($C86="","",IF(ISERROR(VLOOKUP(C86,Athletes,7,FALSE)),"",VLOOKUP(C86,Athletes,7,FALSE)))</f>
        <v>U12B</v>
      </c>
      <c r="G86" s="85">
        <f ca="1">IF(M86="","",VLOOKUP($B86,INDIRECT(L86),6,FALSE))</f>
        <v>60</v>
      </c>
      <c r="H86" s="38" t="str">
        <f ca="1">"U" &amp; ROW(H86)+1-$B86 &amp; ":U" &amp; ROW(H86)-$B86+VLOOKUP(1,INDIRECT("A" &amp; ROW(H86)+1-$B86 &amp; ":B999"),2,0)</f>
        <v>U86:U87</v>
      </c>
      <c r="I86" s="38" t="str">
        <f ca="1">"R" &amp; ROW(I86)+1-$B86 &amp; ":R" &amp; ROW(I86)-$B86+VLOOKUP(1,INDIRECT("A" &amp; ROW(I86)+1-$B86 &amp; ":B999"),2,0)</f>
        <v>R86:R87</v>
      </c>
      <c r="J86" s="38" t="str">
        <f ca="1">"S" &amp; ROW(J86)+1-$B86 &amp; ":S" &amp; ROW(J86)-$B86+VLOOKUP(1,INDIRECT("A" &amp; ROW(J86)+1-$B86 &amp; ":B999"),2,0)</f>
        <v>S86:S87</v>
      </c>
      <c r="K86" s="38" t="str">
        <f ca="1">"T" &amp; ROW(K86)+1-$B86 &amp; ":T" &amp; ROW(K86)-$B86+VLOOKUP(1,INDIRECT("A" &amp; ROW(K86)+1-$B86 &amp; ":B999"),2,0)</f>
        <v>T86:T87</v>
      </c>
      <c r="L86" s="38" t="str">
        <f ca="1">"M" &amp; ROW(I86)+1-$B86 &amp; ":U" &amp; ROW(I86)-$B86+VLOOKUP(1,INDIRECT("A" &amp; ROW(I86)+1-$B86 &amp; ":B999"),2,0)</f>
        <v>M86:U87</v>
      </c>
      <c r="M86">
        <f ca="1">IF(N86="","",RANK($U86,INDIRECT(H86),1))</f>
        <v>1</v>
      </c>
      <c r="N86">
        <v>25</v>
      </c>
      <c r="O86" s="2">
        <v>60</v>
      </c>
      <c r="P86" s="38">
        <v>0</v>
      </c>
      <c r="Q86" s="38">
        <v>0</v>
      </c>
      <c r="R86" s="2">
        <f t="shared" ref="R86:T87" si="32">O86</f>
        <v>60</v>
      </c>
      <c r="S86" s="2">
        <f t="shared" si="32"/>
        <v>0</v>
      </c>
      <c r="T86" s="2">
        <f t="shared" si="32"/>
        <v>0</v>
      </c>
      <c r="U86" s="2">
        <f>(((10-$R86)*10000)+$S86)*10+$T86+$N86/1000</f>
        <v>-4999999.9749999996</v>
      </c>
    </row>
    <row r="87" spans="1:23">
      <c r="A87" s="86">
        <f>IF(AND(N88=""),1,"")</f>
        <v>1</v>
      </c>
      <c r="B87" s="84">
        <f>IF(B86="",1,B86+1)</f>
        <v>2</v>
      </c>
      <c r="C87" s="84">
        <f ca="1">IF(M87="","",VLOOKUP($B87,INDIRECT(L87),2,FALSE))</f>
        <v>26</v>
      </c>
      <c r="D87" s="67" t="str">
        <f ca="1">IF($C87="","",IF(ISERROR(VLOOKUP(C87,Athletes,2,FALSE)),"Unknown Athlete",PROPER(VLOOKUP(C87,Athletes,2,FALSE))))</f>
        <v xml:space="preserve">Sam Brereton </v>
      </c>
      <c r="E87" s="67" t="str">
        <f ca="1">IF($C87="","",IF(VLOOKUP(C87,Athletes,3,FALSE)="","",VLOOKUP(C87,Athletes,3,FALSE)))</f>
        <v>N&amp;P</v>
      </c>
      <c r="F87" s="67" t="str">
        <f ca="1">IF($C87="","",IF(ISERROR(VLOOKUP(C87,Athletes,7,FALSE)),"",VLOOKUP(C87,Athletes,7,FALSE)))</f>
        <v>U12B</v>
      </c>
      <c r="G87" s="85">
        <f ca="1">IF(M87="","",VLOOKUP($B87,INDIRECT(L87),6,FALSE))</f>
        <v>15</v>
      </c>
      <c r="H87" s="38" t="str">
        <f ca="1">"U" &amp; ROW(H87)+1-$B87 &amp; ":U" &amp; ROW(H87)-$B87+VLOOKUP(1,INDIRECT("A" &amp; ROW(H87)+1-$B87 &amp; ":B999"),2,0)</f>
        <v>U86:U87</v>
      </c>
      <c r="I87" s="38" t="str">
        <f ca="1">"R" &amp; ROW(I87)+1-$B87 &amp; ":R" &amp; ROW(I87)-$B87+VLOOKUP(1,INDIRECT("A" &amp; ROW(I87)+1-$B87 &amp; ":B999"),2,0)</f>
        <v>R86:R87</v>
      </c>
      <c r="J87" s="38" t="str">
        <f ca="1">"S" &amp; ROW(J87)+1-$B87 &amp; ":S" &amp; ROW(J87)-$B87+VLOOKUP(1,INDIRECT("A" &amp; ROW(J87)+1-$B87 &amp; ":B999"),2,0)</f>
        <v>S86:S87</v>
      </c>
      <c r="K87" s="38" t="str">
        <f ca="1">"T" &amp; ROW(K87)+1-$B87 &amp; ":T" &amp; ROW(K87)-$B87+VLOOKUP(1,INDIRECT("A" &amp; ROW(K87)+1-$B87 &amp; ":B999"),2,0)</f>
        <v>T86:T87</v>
      </c>
      <c r="L87" s="38" t="str">
        <f ca="1">"M" &amp; ROW(I87)+1-$B87 &amp; ":U" &amp; ROW(I87)-$B87+VLOOKUP(1,INDIRECT("A" &amp; ROW(I87)+1-$B87 &amp; ":B999"),2,0)</f>
        <v>M86:U87</v>
      </c>
      <c r="M87">
        <f ca="1">IF(N87="","",RANK($U87,INDIRECT(H87),1))</f>
        <v>2</v>
      </c>
      <c r="N87">
        <v>26</v>
      </c>
      <c r="O87" s="2">
        <v>15</v>
      </c>
      <c r="P87" s="38">
        <v>0</v>
      </c>
      <c r="Q87" s="38">
        <v>0</v>
      </c>
      <c r="R87" s="2">
        <f t="shared" si="32"/>
        <v>15</v>
      </c>
      <c r="S87" s="2">
        <f t="shared" si="32"/>
        <v>0</v>
      </c>
      <c r="T87" s="2">
        <f t="shared" si="32"/>
        <v>0</v>
      </c>
      <c r="U87" s="2">
        <f>(((10-$R87)*10000)+$S87)*10+$T87+$N87/1000</f>
        <v>-499999.97399999999</v>
      </c>
    </row>
    <row r="88" spans="1:23">
      <c r="A88"/>
      <c r="B88"/>
      <c r="C88"/>
      <c r="D88"/>
      <c r="E88"/>
      <c r="F88"/>
      <c r="G88"/>
      <c r="J88"/>
      <c r="K88"/>
      <c r="L88"/>
      <c r="N88"/>
      <c r="O88"/>
      <c r="P88"/>
      <c r="Q88"/>
    </row>
    <row r="89" spans="1:23">
      <c r="A89"/>
      <c r="B89"/>
      <c r="C89"/>
      <c r="D89"/>
      <c r="E89"/>
      <c r="F89"/>
      <c r="G89"/>
      <c r="J89"/>
      <c r="K89"/>
      <c r="L89"/>
      <c r="N89"/>
      <c r="O89"/>
      <c r="P89"/>
      <c r="Q89"/>
    </row>
    <row r="90" spans="1:23">
      <c r="A90"/>
      <c r="B90"/>
      <c r="C90"/>
      <c r="D90"/>
      <c r="E90"/>
      <c r="F90"/>
      <c r="G90"/>
      <c r="J90"/>
      <c r="K90"/>
      <c r="L90"/>
      <c r="N90"/>
      <c r="O90"/>
      <c r="P90"/>
      <c r="Q90"/>
    </row>
    <row r="91" spans="1:23" ht="18">
      <c r="B91" s="66" t="s">
        <v>10</v>
      </c>
      <c r="C91" s="66" t="s">
        <v>158</v>
      </c>
      <c r="E91" s="66"/>
      <c r="G91" s="68"/>
      <c r="N91" s="34" t="s">
        <v>15</v>
      </c>
      <c r="O91" s="35"/>
      <c r="P91" s="35"/>
      <c r="Q91" s="36"/>
      <c r="R91" s="36"/>
      <c r="S91" s="36"/>
      <c r="T91" s="36"/>
      <c r="U91" s="37"/>
      <c r="V91" s="37"/>
      <c r="W91" s="37"/>
    </row>
    <row r="92" spans="1:23" ht="15.75" customHeight="1">
      <c r="B92" s="66"/>
      <c r="D92" s="66"/>
      <c r="E92" s="74"/>
      <c r="N92"/>
      <c r="R92" s="2"/>
      <c r="S92" s="2"/>
      <c r="T92" s="2"/>
    </row>
    <row r="93" spans="1:23" ht="15.75" thickBot="1">
      <c r="A93" s="87" t="s">
        <v>50</v>
      </c>
      <c r="B93" s="10" t="s">
        <v>9</v>
      </c>
      <c r="C93" s="10" t="s">
        <v>62</v>
      </c>
      <c r="D93" s="10" t="s">
        <v>6</v>
      </c>
      <c r="E93" s="10" t="s">
        <v>7</v>
      </c>
      <c r="F93" s="10" t="s">
        <v>49</v>
      </c>
      <c r="G93" s="43" t="s">
        <v>13</v>
      </c>
      <c r="H93" s="40" t="s">
        <v>54</v>
      </c>
      <c r="I93" s="40" t="s">
        <v>51</v>
      </c>
      <c r="J93" s="40" t="s">
        <v>52</v>
      </c>
      <c r="K93" s="40" t="s">
        <v>53</v>
      </c>
      <c r="L93" s="40" t="s">
        <v>24</v>
      </c>
      <c r="M93" s="12" t="s">
        <v>23</v>
      </c>
      <c r="N93" s="11" t="s">
        <v>62</v>
      </c>
      <c r="O93" s="13" t="s">
        <v>11</v>
      </c>
      <c r="P93" s="39" t="s">
        <v>55</v>
      </c>
      <c r="Q93" s="39" t="s">
        <v>56</v>
      </c>
      <c r="R93" s="14" t="s">
        <v>19</v>
      </c>
      <c r="S93" s="14" t="s">
        <v>20</v>
      </c>
      <c r="T93" s="14" t="s">
        <v>21</v>
      </c>
      <c r="U93" s="12" t="s">
        <v>22</v>
      </c>
    </row>
    <row r="94" spans="1:23" ht="15">
      <c r="B94" s="77"/>
      <c r="C94" s="77"/>
      <c r="D94" s="77"/>
      <c r="E94" s="77"/>
      <c r="F94" s="77"/>
      <c r="G94" s="78"/>
      <c r="H94" s="38"/>
      <c r="I94" s="38"/>
      <c r="N94"/>
      <c r="P94" s="38"/>
      <c r="Q94" s="38"/>
      <c r="R94" s="2"/>
      <c r="S94" s="2"/>
      <c r="T94" s="2"/>
    </row>
    <row r="95" spans="1:23">
      <c r="A95" s="86" t="str">
        <f>IF(AND(N96=""),1,"")</f>
        <v/>
      </c>
      <c r="B95" s="84">
        <f>IF(B94="",1,B94+1)</f>
        <v>1</v>
      </c>
      <c r="C95" s="84">
        <f ca="1">IF(M95="","",VLOOKUP($B95,INDIRECT(L95),2,FALSE))</f>
        <v>28</v>
      </c>
      <c r="D95" s="67" t="str">
        <f ca="1">IF($C95="","",IF(ISERROR(VLOOKUP(C95,Athletes,2,FALSE)),"Unknown Athlete",PROPER(VLOOKUP(C95,Athletes,2,FALSE))))</f>
        <v>Jess White</v>
      </c>
      <c r="E95" s="67" t="str">
        <f ca="1">IF($C95="","",IF(VLOOKUP(C95,Athletes,3,FALSE)="","",VLOOKUP(C95,Athletes,3,FALSE)))</f>
        <v>CAC</v>
      </c>
      <c r="F95" s="67" t="str">
        <f ca="1">IF($C95="","",IF(ISERROR(VLOOKUP(C95,Athletes,7,FALSE)),"",VLOOKUP(C95,Athletes,7,FALSE)))</f>
        <v>U12G</v>
      </c>
      <c r="G95" s="85">
        <f ca="1">IF(M95="","",VLOOKUP($B95,INDIRECT(L95),6,FALSE))</f>
        <v>37</v>
      </c>
      <c r="H95" s="38" t="str">
        <f ca="1">"U" &amp; ROW(H95)+1-$B95 &amp; ":U" &amp; ROW(H95)-$B95+VLOOKUP(1,INDIRECT("A" &amp; ROW(H95)+1-$B95 &amp; ":B999"),2,0)</f>
        <v>U95:U97</v>
      </c>
      <c r="I95" s="38" t="str">
        <f ca="1">"R" &amp; ROW(I95)+1-$B95 &amp; ":R" &amp; ROW(I95)-$B95+VLOOKUP(1,INDIRECT("A" &amp; ROW(I95)+1-$B95 &amp; ":B999"),2,0)</f>
        <v>R95:R97</v>
      </c>
      <c r="J95" s="38" t="str">
        <f ca="1">"S" &amp; ROW(J95)+1-$B95 &amp; ":S" &amp; ROW(J95)-$B95+VLOOKUP(1,INDIRECT("A" &amp; ROW(J95)+1-$B95 &amp; ":B999"),2,0)</f>
        <v>S95:S97</v>
      </c>
      <c r="K95" s="38" t="str">
        <f ca="1">"T" &amp; ROW(K95)+1-$B95 &amp; ":T" &amp; ROW(K95)-$B95+VLOOKUP(1,INDIRECT("A" &amp; ROW(K95)+1-$B95 &amp; ":B999"),2,0)</f>
        <v>T95:T97</v>
      </c>
      <c r="L95" s="38" t="str">
        <f ca="1">"M" &amp; ROW(I95)+1-$B95 &amp; ":U" &amp; ROW(I95)-$B95+VLOOKUP(1,INDIRECT("A" &amp; ROW(I95)+1-$B95 &amp; ":B999"),2,0)</f>
        <v>M95:U97</v>
      </c>
      <c r="M95">
        <f ca="1">IF(N95="","",RANK($U95,INDIRECT(H95),1))</f>
        <v>2</v>
      </c>
      <c r="N95">
        <v>27</v>
      </c>
      <c r="O95" s="2">
        <v>23</v>
      </c>
      <c r="P95" s="38">
        <v>0</v>
      </c>
      <c r="Q95" s="38">
        <v>0</v>
      </c>
      <c r="R95" s="2">
        <f t="shared" ref="R95:T97" si="33">O95</f>
        <v>23</v>
      </c>
      <c r="S95" s="2">
        <f t="shared" si="33"/>
        <v>0</v>
      </c>
      <c r="T95" s="2">
        <f t="shared" si="33"/>
        <v>0</v>
      </c>
      <c r="U95" s="2">
        <f>(((10-$R95)*10000)+$S95)*10+$T95+$N95/1000</f>
        <v>-1299999.973</v>
      </c>
    </row>
    <row r="96" spans="1:23">
      <c r="A96" s="86" t="str">
        <f>IF(AND(N97=""),1,"")</f>
        <v/>
      </c>
      <c r="B96" s="84">
        <f>IF(B95="",1,B95+1)</f>
        <v>2</v>
      </c>
      <c r="C96" s="84">
        <f ca="1">IF(M96="","",VLOOKUP($B96,INDIRECT(L96),2,FALSE))</f>
        <v>27</v>
      </c>
      <c r="D96" s="67" t="str">
        <f ca="1">IF($C96="","",IF(ISERROR(VLOOKUP(C96,Athletes,2,FALSE)),"Unknown Athlete",PROPER(VLOOKUP(C96,Athletes,2,FALSE))))</f>
        <v>Amara Thompson</v>
      </c>
      <c r="E96" s="67" t="str">
        <f ca="1">IF($C96="","",IF(VLOOKUP(C96,Athletes,3,FALSE)="","",VLOOKUP(C96,Athletes,3,FALSE)))</f>
        <v>N&amp;P</v>
      </c>
      <c r="F96" s="67" t="str">
        <f ca="1">IF($C96="","",IF(ISERROR(VLOOKUP(C96,Athletes,7,FALSE)),"",VLOOKUP(C96,Athletes,7,FALSE)))</f>
        <v>U12G</v>
      </c>
      <c r="G96" s="85">
        <f ca="1">IF(M96="","",VLOOKUP($B96,INDIRECT(L96),6,FALSE))</f>
        <v>23</v>
      </c>
      <c r="H96" s="38" t="str">
        <f ca="1">"U" &amp; ROW(H96)+1-$B96 &amp; ":U" &amp; ROW(H96)-$B96+VLOOKUP(1,INDIRECT("A" &amp; ROW(H96)+1-$B96 &amp; ":B999"),2,0)</f>
        <v>U95:U97</v>
      </c>
      <c r="I96" s="38" t="str">
        <f ca="1">"R" &amp; ROW(I96)+1-$B96 &amp; ":R" &amp; ROW(I96)-$B96+VLOOKUP(1,INDIRECT("A" &amp; ROW(I96)+1-$B96 &amp; ":B999"),2,0)</f>
        <v>R95:R97</v>
      </c>
      <c r="J96" s="38" t="str">
        <f ca="1">"S" &amp; ROW(J96)+1-$B96 &amp; ":S" &amp; ROW(J96)-$B96+VLOOKUP(1,INDIRECT("A" &amp; ROW(J96)+1-$B96 &amp; ":B999"),2,0)</f>
        <v>S95:S97</v>
      </c>
      <c r="K96" s="38" t="str">
        <f ca="1">"T" &amp; ROW(K96)+1-$B96 &amp; ":T" &amp; ROW(K96)-$B96+VLOOKUP(1,INDIRECT("A" &amp; ROW(K96)+1-$B96 &amp; ":B999"),2,0)</f>
        <v>T95:T97</v>
      </c>
      <c r="L96" s="38" t="str">
        <f ca="1">"M" &amp; ROW(I96)+1-$B96 &amp; ":U" &amp; ROW(I96)-$B96+VLOOKUP(1,INDIRECT("A" &amp; ROW(I96)+1-$B96 &amp; ":B999"),2,0)</f>
        <v>M95:U97</v>
      </c>
      <c r="M96">
        <f ca="1">IF(N96="","",RANK($U96,INDIRECT(H96),1))</f>
        <v>1</v>
      </c>
      <c r="N96">
        <v>28</v>
      </c>
      <c r="O96" s="2">
        <v>37</v>
      </c>
      <c r="P96" s="38">
        <v>0</v>
      </c>
      <c r="Q96" s="38">
        <v>0</v>
      </c>
      <c r="R96" s="2">
        <f t="shared" si="33"/>
        <v>37</v>
      </c>
      <c r="S96" s="2">
        <f t="shared" si="33"/>
        <v>0</v>
      </c>
      <c r="T96" s="2">
        <f t="shared" si="33"/>
        <v>0</v>
      </c>
      <c r="U96" s="2">
        <f>(((10-$R96)*10000)+$S96)*10+$T96+$N96/1000</f>
        <v>-2699999.9720000001</v>
      </c>
    </row>
    <row r="97" spans="1:23">
      <c r="A97" s="86">
        <f>IF(AND(N98=""),1,"")</f>
        <v>1</v>
      </c>
      <c r="B97" s="84">
        <f>IF(B96="",1,B96+1)</f>
        <v>3</v>
      </c>
      <c r="C97" s="84">
        <f ca="1">IF(M97="","",VLOOKUP($B97,INDIRECT(L97),2,FALSE))</f>
        <v>29</v>
      </c>
      <c r="D97" s="67" t="str">
        <f ca="1">IF($C97="","",IF(ISERROR(VLOOKUP(C97,Athletes,2,FALSE)),"Unknown Athlete",PROPER(VLOOKUP(C97,Athletes,2,FALSE))))</f>
        <v>Kerenza Riley</v>
      </c>
      <c r="E97" s="67" t="str">
        <f ca="1">IF($C97="","",IF(VLOOKUP(C97,Athletes,3,FALSE)="","",VLOOKUP(C97,Athletes,3,FALSE)))</f>
        <v>CAC</v>
      </c>
      <c r="F97" s="67" t="str">
        <f ca="1">IF($C97="","",IF(ISERROR(VLOOKUP(C97,Athletes,7,FALSE)),"",VLOOKUP(C97,Athletes,7,FALSE)))</f>
        <v>U12G</v>
      </c>
      <c r="G97" s="85">
        <f ca="1">IF(M97="","",VLOOKUP($B97,INDIRECT(L97),6,FALSE))</f>
        <v>23</v>
      </c>
      <c r="H97" s="38" t="str">
        <f ca="1">"U" &amp; ROW(H97)+1-$B97 &amp; ":U" &amp; ROW(H97)-$B97+VLOOKUP(1,INDIRECT("A" &amp; ROW(H97)+1-$B97 &amp; ":B999"),2,0)</f>
        <v>U95:U97</v>
      </c>
      <c r="I97" s="38" t="str">
        <f ca="1">"R" &amp; ROW(I97)+1-$B97 &amp; ":R" &amp; ROW(I97)-$B97+VLOOKUP(1,INDIRECT("A" &amp; ROW(I97)+1-$B97 &amp; ":B999"),2,0)</f>
        <v>R95:R97</v>
      </c>
      <c r="J97" s="38" t="str">
        <f ca="1">"S" &amp; ROW(J97)+1-$B97 &amp; ":S" &amp; ROW(J97)-$B97+VLOOKUP(1,INDIRECT("A" &amp; ROW(J97)+1-$B97 &amp; ":B999"),2,0)</f>
        <v>S95:S97</v>
      </c>
      <c r="K97" s="38" t="str">
        <f ca="1">"T" &amp; ROW(K97)+1-$B97 &amp; ":T" &amp; ROW(K97)-$B97+VLOOKUP(1,INDIRECT("A" &amp; ROW(K97)+1-$B97 &amp; ":B999"),2,0)</f>
        <v>T95:T97</v>
      </c>
      <c r="L97" s="38" t="str">
        <f ca="1">"M" &amp; ROW(I97)+1-$B97 &amp; ":U" &amp; ROW(I97)-$B97+VLOOKUP(1,INDIRECT("A" &amp; ROW(I97)+1-$B97 &amp; ":B999"),2,0)</f>
        <v>M95:U97</v>
      </c>
      <c r="M97">
        <f ca="1">IF(N97="","",RANK($U97,INDIRECT(H97),1))</f>
        <v>3</v>
      </c>
      <c r="N97">
        <v>29</v>
      </c>
      <c r="O97" s="2">
        <v>23</v>
      </c>
      <c r="P97" s="38">
        <v>0</v>
      </c>
      <c r="Q97" s="38">
        <v>0</v>
      </c>
      <c r="R97" s="2">
        <f t="shared" si="33"/>
        <v>23</v>
      </c>
      <c r="S97" s="2">
        <f t="shared" si="33"/>
        <v>0</v>
      </c>
      <c r="T97" s="2">
        <f t="shared" si="33"/>
        <v>0</v>
      </c>
      <c r="U97" s="2">
        <f>(((10-$R97)*10000)+$S97)*10+$T97+$N97/1000</f>
        <v>-1299999.9709999999</v>
      </c>
    </row>
    <row r="98" spans="1:23">
      <c r="A98"/>
      <c r="B98"/>
      <c r="C98"/>
      <c r="D98"/>
      <c r="E98"/>
      <c r="F98"/>
      <c r="G98"/>
      <c r="J98"/>
      <c r="K98"/>
      <c r="L98"/>
      <c r="N98"/>
      <c r="O98"/>
      <c r="P98"/>
      <c r="Q98"/>
    </row>
    <row r="99" spans="1:23">
      <c r="A99"/>
      <c r="B99"/>
      <c r="C99"/>
      <c r="D99"/>
      <c r="E99"/>
      <c r="F99"/>
      <c r="G99"/>
      <c r="J99"/>
      <c r="K99"/>
      <c r="L99"/>
      <c r="N99"/>
      <c r="O99"/>
      <c r="P99"/>
      <c r="Q99"/>
    </row>
    <row r="100" spans="1:23">
      <c r="A100"/>
      <c r="B100"/>
      <c r="C100"/>
      <c r="D100"/>
      <c r="E100"/>
      <c r="F100"/>
      <c r="G100"/>
      <c r="J100"/>
      <c r="K100"/>
      <c r="L100"/>
      <c r="N100"/>
      <c r="O100"/>
      <c r="P100"/>
      <c r="Q100"/>
    </row>
    <row r="101" spans="1:23" ht="18">
      <c r="B101" s="66" t="s">
        <v>10</v>
      </c>
      <c r="C101" s="66" t="s">
        <v>159</v>
      </c>
      <c r="E101" s="66"/>
      <c r="G101" s="68"/>
      <c r="N101" s="34" t="s">
        <v>15</v>
      </c>
      <c r="O101" s="35"/>
      <c r="P101" s="35"/>
      <c r="Q101" s="36"/>
      <c r="R101" s="36"/>
      <c r="S101" s="36"/>
      <c r="T101" s="36"/>
      <c r="U101" s="37"/>
      <c r="V101" s="37"/>
      <c r="W101" s="37"/>
    </row>
    <row r="102" spans="1:23" ht="15.75" customHeight="1">
      <c r="B102" s="66"/>
      <c r="D102" s="66"/>
      <c r="E102" s="74"/>
      <c r="N102"/>
      <c r="R102" s="2"/>
      <c r="S102" s="2"/>
      <c r="T102" s="2"/>
    </row>
    <row r="103" spans="1:23" ht="15.75" thickBot="1">
      <c r="A103" s="87" t="s">
        <v>50</v>
      </c>
      <c r="B103" s="10" t="s">
        <v>9</v>
      </c>
      <c r="C103" s="10" t="s">
        <v>62</v>
      </c>
      <c r="D103" s="10" t="s">
        <v>6</v>
      </c>
      <c r="E103" s="10" t="s">
        <v>7</v>
      </c>
      <c r="F103" s="10" t="s">
        <v>49</v>
      </c>
      <c r="G103" s="43" t="s">
        <v>13</v>
      </c>
      <c r="H103" s="40" t="s">
        <v>54</v>
      </c>
      <c r="I103" s="40" t="s">
        <v>51</v>
      </c>
      <c r="J103" s="40" t="s">
        <v>52</v>
      </c>
      <c r="K103" s="40" t="s">
        <v>53</v>
      </c>
      <c r="L103" s="40" t="s">
        <v>24</v>
      </c>
      <c r="M103" s="12" t="s">
        <v>23</v>
      </c>
      <c r="N103" s="11" t="s">
        <v>62</v>
      </c>
      <c r="O103" s="13" t="s">
        <v>11</v>
      </c>
      <c r="P103" s="39" t="s">
        <v>55</v>
      </c>
      <c r="Q103" s="39" t="s">
        <v>56</v>
      </c>
      <c r="R103" s="14" t="s">
        <v>19</v>
      </c>
      <c r="S103" s="14" t="s">
        <v>20</v>
      </c>
      <c r="T103" s="14" t="s">
        <v>21</v>
      </c>
      <c r="U103" s="12" t="s">
        <v>22</v>
      </c>
    </row>
    <row r="104" spans="1:23" ht="15">
      <c r="B104" s="77"/>
      <c r="C104" s="77"/>
      <c r="D104" s="77"/>
      <c r="E104" s="77"/>
      <c r="F104" s="77"/>
      <c r="G104" s="78"/>
      <c r="H104" s="38"/>
      <c r="I104" s="38"/>
      <c r="N104"/>
      <c r="P104" s="38"/>
      <c r="Q104" s="38"/>
      <c r="R104" s="2"/>
      <c r="S104" s="2"/>
      <c r="T104" s="2"/>
    </row>
    <row r="105" spans="1:23">
      <c r="A105" s="86" t="str">
        <f>IF(AND(N106=""),1,"")</f>
        <v/>
      </c>
      <c r="B105" s="84">
        <f>IF(B104="",1,B104+1)</f>
        <v>1</v>
      </c>
      <c r="C105" s="84">
        <f ca="1">IF(M105="","",VLOOKUP($B105,INDIRECT(L105),2,FALSE))</f>
        <v>1</v>
      </c>
      <c r="D105" s="67" t="str">
        <f ca="1">IF($C105="","",IF(ISERROR(VLOOKUP(C105,Athletes,2,FALSE)),"Unknown Athlete",PROPER(VLOOKUP(C105,Athletes,2,FALSE))))</f>
        <v>James Roger</v>
      </c>
      <c r="E105" s="67" t="str">
        <f ca="1">IF($C105="","",IF(VLOOKUP(C105,Athletes,3,FALSE)="","",VLOOKUP(C105,Athletes,3,FALSE)))</f>
        <v>Unatt</v>
      </c>
      <c r="F105" s="67" t="str">
        <f ca="1">IF($C105="","",IF(ISERROR(VLOOKUP(C105,Athletes,7,FALSE)),"",VLOOKUP(C105,Athletes,7,FALSE)))</f>
        <v>U8B</v>
      </c>
      <c r="G105" s="85">
        <f ca="1">IF(M105="","",VLOOKUP($B105,INDIRECT(L105),6,FALSE))</f>
        <v>30</v>
      </c>
      <c r="H105" s="38" t="str">
        <f ca="1">"U" &amp; ROW(H105)+1-$B105 &amp; ":U" &amp; ROW(H105)-$B105+VLOOKUP(1,INDIRECT("A" &amp; ROW(H105)+1-$B105 &amp; ":B999"),2,0)</f>
        <v>U105:U106</v>
      </c>
      <c r="I105" s="38" t="str">
        <f ca="1">"R" &amp; ROW(I105)+1-$B105 &amp; ":R" &amp; ROW(I105)-$B105+VLOOKUP(1,INDIRECT("A" &amp; ROW(I105)+1-$B105 &amp; ":B999"),2,0)</f>
        <v>R105:R106</v>
      </c>
      <c r="J105" s="38" t="str">
        <f ca="1">"S" &amp; ROW(J105)+1-$B105 &amp; ":S" &amp; ROW(J105)-$B105+VLOOKUP(1,INDIRECT("A" &amp; ROW(J105)+1-$B105 &amp; ":B999"),2,0)</f>
        <v>S105:S106</v>
      </c>
      <c r="K105" s="38" t="str">
        <f ca="1">"T" &amp; ROW(K105)+1-$B105 &amp; ":T" &amp; ROW(K105)-$B105+VLOOKUP(1,INDIRECT("A" &amp; ROW(K105)+1-$B105 &amp; ":B999"),2,0)</f>
        <v>T105:T106</v>
      </c>
      <c r="L105" s="38" t="str">
        <f ca="1">"M" &amp; ROW(I105)+1-$B105 &amp; ":U" &amp; ROW(I105)-$B105+VLOOKUP(1,INDIRECT("A" &amp; ROW(I105)+1-$B105 &amp; ":B999"),2,0)</f>
        <v>M105:U106</v>
      </c>
      <c r="M105">
        <f ca="1">IF(N105="","",RANK($U105,INDIRECT(H105),1))</f>
        <v>1</v>
      </c>
      <c r="N105">
        <v>1</v>
      </c>
      <c r="O105" s="2">
        <v>30</v>
      </c>
      <c r="P105" s="38">
        <v>0</v>
      </c>
      <c r="Q105" s="38">
        <v>0</v>
      </c>
      <c r="R105" s="2">
        <f t="shared" ref="R105:T106" si="34">O105</f>
        <v>30</v>
      </c>
      <c r="S105" s="2">
        <f t="shared" si="34"/>
        <v>0</v>
      </c>
      <c r="T105" s="2">
        <f t="shared" si="34"/>
        <v>0</v>
      </c>
      <c r="U105" s="2">
        <f>(((10-$R105)*10000)+$S105)*10+$T105+$N105/1000</f>
        <v>-1999999.9990000001</v>
      </c>
    </row>
    <row r="106" spans="1:23">
      <c r="A106" s="86">
        <f>IF(AND(N107=""),1,"")</f>
        <v>1</v>
      </c>
      <c r="B106" s="84">
        <f>IF(B105="",1,B105+1)</f>
        <v>2</v>
      </c>
      <c r="C106" s="84">
        <f ca="1">IF(M106="","",VLOOKUP($B106,INDIRECT(L106),2,FALSE))</f>
        <v>2</v>
      </c>
      <c r="D106" s="67" t="str">
        <f ca="1">IF($C106="","",IF(ISERROR(VLOOKUP(C106,Athletes,2,FALSE)),"Unknown Athlete",PROPER(VLOOKUP(C106,Athletes,2,FALSE))))</f>
        <v>Isaac Nicholson</v>
      </c>
      <c r="E106" s="67" t="str">
        <f ca="1">IF($C106="","",IF(VLOOKUP(C106,Athletes,3,FALSE)="","",VLOOKUP(C106,Athletes,3,FALSE)))</f>
        <v>Unatt</v>
      </c>
      <c r="F106" s="67" t="str">
        <f ca="1">IF($C106="","",IF(ISERROR(VLOOKUP(C106,Athletes,7,FALSE)),"",VLOOKUP(C106,Athletes,7,FALSE)))</f>
        <v>U8B</v>
      </c>
      <c r="G106" s="85">
        <f ca="1">IF(M106="","",VLOOKUP($B106,INDIRECT(L106),6,FALSE))</f>
        <v>24</v>
      </c>
      <c r="H106" s="38" t="str">
        <f ca="1">"U" &amp; ROW(H106)+1-$B106 &amp; ":U" &amp; ROW(H106)-$B106+VLOOKUP(1,INDIRECT("A" &amp; ROW(H106)+1-$B106 &amp; ":B999"),2,0)</f>
        <v>U105:U106</v>
      </c>
      <c r="I106" s="38" t="str">
        <f ca="1">"R" &amp; ROW(I106)+1-$B106 &amp; ":R" &amp; ROW(I106)-$B106+VLOOKUP(1,INDIRECT("A" &amp; ROW(I106)+1-$B106 &amp; ":B999"),2,0)</f>
        <v>R105:R106</v>
      </c>
      <c r="J106" s="38" t="str">
        <f ca="1">"S" &amp; ROW(J106)+1-$B106 &amp; ":S" &amp; ROW(J106)-$B106+VLOOKUP(1,INDIRECT("A" &amp; ROW(J106)+1-$B106 &amp; ":B999"),2,0)</f>
        <v>S105:S106</v>
      </c>
      <c r="K106" s="38" t="str">
        <f ca="1">"T" &amp; ROW(K106)+1-$B106 &amp; ":T" &amp; ROW(K106)-$B106+VLOOKUP(1,INDIRECT("A" &amp; ROW(K106)+1-$B106 &amp; ":B999"),2,0)</f>
        <v>T105:T106</v>
      </c>
      <c r="L106" s="38" t="str">
        <f ca="1">"M" &amp; ROW(I106)+1-$B106 &amp; ":U" &amp; ROW(I106)-$B106+VLOOKUP(1,INDIRECT("A" &amp; ROW(I106)+1-$B106 &amp; ":B999"),2,0)</f>
        <v>M105:U106</v>
      </c>
      <c r="M106">
        <f ca="1">IF(N106="","",RANK($U106,INDIRECT(H106),1))</f>
        <v>2</v>
      </c>
      <c r="N106">
        <v>2</v>
      </c>
      <c r="O106" s="2">
        <v>24</v>
      </c>
      <c r="P106" s="38">
        <v>0</v>
      </c>
      <c r="Q106" s="38">
        <v>0</v>
      </c>
      <c r="R106" s="2">
        <f t="shared" si="34"/>
        <v>24</v>
      </c>
      <c r="S106" s="2">
        <f t="shared" si="34"/>
        <v>0</v>
      </c>
      <c r="T106" s="2">
        <f t="shared" si="34"/>
        <v>0</v>
      </c>
      <c r="U106" s="2">
        <f>(((10-$R106)*10000)+$S106)*10+$T106+$N106/1000</f>
        <v>-1399999.9979999999</v>
      </c>
    </row>
    <row r="107" spans="1:23">
      <c r="A107"/>
      <c r="B107"/>
      <c r="C107"/>
      <c r="D107"/>
      <c r="E107"/>
      <c r="F107"/>
      <c r="G107"/>
      <c r="J107"/>
      <c r="K107"/>
      <c r="L107"/>
      <c r="N107"/>
      <c r="O107"/>
      <c r="P107"/>
      <c r="Q107"/>
    </row>
    <row r="108" spans="1:23">
      <c r="A108"/>
      <c r="B108"/>
      <c r="C108"/>
      <c r="D108"/>
      <c r="E108"/>
      <c r="F108"/>
      <c r="G108"/>
      <c r="J108"/>
      <c r="K108"/>
      <c r="L108"/>
      <c r="N108"/>
      <c r="O108"/>
      <c r="P108"/>
      <c r="Q108"/>
    </row>
    <row r="109" spans="1:23">
      <c r="A109"/>
      <c r="B109"/>
      <c r="C109"/>
      <c r="D109"/>
      <c r="E109"/>
      <c r="F109"/>
      <c r="G109"/>
      <c r="J109"/>
      <c r="K109"/>
      <c r="L109"/>
      <c r="N109"/>
      <c r="O109"/>
      <c r="P109"/>
      <c r="Q109"/>
    </row>
    <row r="110" spans="1:23" ht="18">
      <c r="B110" s="66" t="s">
        <v>10</v>
      </c>
      <c r="C110" s="66" t="s">
        <v>160</v>
      </c>
      <c r="E110" s="66"/>
      <c r="G110" s="68"/>
      <c r="N110" s="34" t="s">
        <v>15</v>
      </c>
      <c r="O110" s="35"/>
      <c r="P110" s="35"/>
      <c r="Q110" s="36"/>
      <c r="R110" s="36"/>
      <c r="S110" s="36"/>
      <c r="T110" s="36"/>
      <c r="U110" s="37"/>
      <c r="V110" s="37"/>
      <c r="W110" s="37"/>
    </row>
    <row r="111" spans="1:23" ht="15.75" customHeight="1">
      <c r="B111" s="66"/>
      <c r="D111" s="66"/>
      <c r="E111" s="74"/>
      <c r="N111"/>
      <c r="R111" s="2"/>
      <c r="S111" s="2"/>
      <c r="T111" s="2"/>
    </row>
    <row r="112" spans="1:23" ht="15.75" thickBot="1">
      <c r="A112" s="87" t="s">
        <v>50</v>
      </c>
      <c r="B112" s="10" t="s">
        <v>9</v>
      </c>
      <c r="C112" s="10" t="s">
        <v>62</v>
      </c>
      <c r="D112" s="10" t="s">
        <v>6</v>
      </c>
      <c r="E112" s="10" t="s">
        <v>7</v>
      </c>
      <c r="F112" s="10" t="s">
        <v>49</v>
      </c>
      <c r="G112" s="43" t="s">
        <v>13</v>
      </c>
      <c r="H112" s="40" t="s">
        <v>54</v>
      </c>
      <c r="I112" s="40" t="s">
        <v>51</v>
      </c>
      <c r="J112" s="40" t="s">
        <v>52</v>
      </c>
      <c r="K112" s="40" t="s">
        <v>53</v>
      </c>
      <c r="L112" s="40" t="s">
        <v>24</v>
      </c>
      <c r="M112" s="12" t="s">
        <v>23</v>
      </c>
      <c r="N112" s="11" t="s">
        <v>62</v>
      </c>
      <c r="O112" s="13" t="s">
        <v>11</v>
      </c>
      <c r="P112" s="39" t="s">
        <v>55</v>
      </c>
      <c r="Q112" s="39" t="s">
        <v>56</v>
      </c>
      <c r="R112" s="14" t="s">
        <v>19</v>
      </c>
      <c r="S112" s="14" t="s">
        <v>20</v>
      </c>
      <c r="T112" s="14" t="s">
        <v>21</v>
      </c>
      <c r="U112" s="12" t="s">
        <v>22</v>
      </c>
    </row>
    <row r="113" spans="1:23" ht="15">
      <c r="B113" s="77"/>
      <c r="C113" s="77"/>
      <c r="D113" s="77"/>
      <c r="E113" s="77"/>
      <c r="F113" s="77"/>
      <c r="G113" s="78"/>
      <c r="H113" s="38"/>
      <c r="I113" s="38"/>
      <c r="N113"/>
      <c r="P113" s="38"/>
      <c r="Q113" s="38"/>
      <c r="R113" s="2"/>
      <c r="S113" s="2"/>
      <c r="T113" s="2"/>
    </row>
    <row r="114" spans="1:23">
      <c r="A114" s="86">
        <f>IF(AND(N115=""),1,"")</f>
        <v>1</v>
      </c>
      <c r="B114" s="84">
        <f>IF(B113="",1,B113+1)</f>
        <v>1</v>
      </c>
      <c r="C114" s="84">
        <f ca="1">IF(M114="","",VLOOKUP($B114,INDIRECT(L114),2,FALSE))</f>
        <v>3</v>
      </c>
      <c r="D114" s="67" t="str">
        <f ca="1">IF($C114="","",IF(ISERROR(VLOOKUP(C114,Athletes,2,FALSE)),"Unknown Athlete",PROPER(VLOOKUP(C114,Athletes,2,FALSE))))</f>
        <v>Jemma Kearney</v>
      </c>
      <c r="E114" s="67" t="str">
        <f ca="1">IF($C114="","",IF(VLOOKUP(C114,Athletes,3,FALSE)="","",VLOOKUP(C114,Athletes,3,FALSE)))</f>
        <v>Unatt</v>
      </c>
      <c r="F114" s="67" t="str">
        <f ca="1">IF($C114="","",IF(ISERROR(VLOOKUP(C114,Athletes,7,FALSE)),"",VLOOKUP(C114,Athletes,7,FALSE)))</f>
        <v>U9G</v>
      </c>
      <c r="G114" s="85">
        <f ca="1">IF(M114="","",VLOOKUP($B114,INDIRECT(L114),6,FALSE))</f>
        <v>31</v>
      </c>
      <c r="H114" s="38" t="str">
        <f ca="1">"U" &amp; ROW(H114)+1-$B114 &amp; ":U" &amp; ROW(H114)-$B114+VLOOKUP(1,INDIRECT("A" &amp; ROW(H114)+1-$B114 &amp; ":B999"),2,0)</f>
        <v>U114:U114</v>
      </c>
      <c r="I114" s="38" t="str">
        <f ca="1">"R" &amp; ROW(I114)+1-$B114 &amp; ":R" &amp; ROW(I114)-$B114+VLOOKUP(1,INDIRECT("A" &amp; ROW(I114)+1-$B114 &amp; ":B999"),2,0)</f>
        <v>R114:R114</v>
      </c>
      <c r="J114" s="38" t="str">
        <f ca="1">"S" &amp; ROW(J114)+1-$B114 &amp; ":S" &amp; ROW(J114)-$B114+VLOOKUP(1,INDIRECT("A" &amp; ROW(J114)+1-$B114 &amp; ":B999"),2,0)</f>
        <v>S114:S114</v>
      </c>
      <c r="K114" s="38" t="str">
        <f ca="1">"T" &amp; ROW(K114)+1-$B114 &amp; ":T" &amp; ROW(K114)-$B114+VLOOKUP(1,INDIRECT("A" &amp; ROW(K114)+1-$B114 &amp; ":B999"),2,0)</f>
        <v>T114:T114</v>
      </c>
      <c r="L114" s="38" t="str">
        <f ca="1">"M" &amp; ROW(I114)+1-$B114 &amp; ":U" &amp; ROW(I114)-$B114+VLOOKUP(1,INDIRECT("A" &amp; ROW(I114)+1-$B114 &amp; ":B999"),2,0)</f>
        <v>M114:U114</v>
      </c>
      <c r="M114">
        <f ca="1">IF(N114="","",RANK($U114,INDIRECT(H114),1))</f>
        <v>1</v>
      </c>
      <c r="N114">
        <v>3</v>
      </c>
      <c r="O114" s="2">
        <v>31</v>
      </c>
      <c r="P114" s="38">
        <v>0</v>
      </c>
      <c r="Q114" s="38">
        <v>0</v>
      </c>
      <c r="R114" s="2">
        <f>O114</f>
        <v>31</v>
      </c>
      <c r="S114" s="2">
        <f>P114</f>
        <v>0</v>
      </c>
      <c r="T114" s="2">
        <f>Q114</f>
        <v>0</v>
      </c>
      <c r="U114" s="2">
        <f>(((10-$R114)*10000)+$S114)*10+$T114+$N114/1000</f>
        <v>-2099999.997</v>
      </c>
    </row>
    <row r="115" spans="1:23">
      <c r="A115"/>
      <c r="B115"/>
      <c r="C115"/>
      <c r="D115"/>
      <c r="E115"/>
      <c r="F115"/>
      <c r="G115"/>
      <c r="J115"/>
      <c r="K115"/>
      <c r="L115"/>
      <c r="N115"/>
      <c r="O115"/>
      <c r="P115"/>
      <c r="Q115"/>
    </row>
    <row r="116" spans="1:23">
      <c r="A116"/>
      <c r="B116"/>
      <c r="C116"/>
      <c r="D116"/>
      <c r="E116"/>
      <c r="F116"/>
      <c r="G116"/>
      <c r="J116"/>
      <c r="K116"/>
      <c r="L116"/>
      <c r="N116"/>
      <c r="O116"/>
      <c r="P116"/>
      <c r="Q116"/>
    </row>
    <row r="117" spans="1:23">
      <c r="A117"/>
      <c r="B117"/>
      <c r="C117"/>
      <c r="D117"/>
      <c r="E117"/>
      <c r="F117"/>
      <c r="G117"/>
      <c r="J117"/>
      <c r="K117"/>
      <c r="L117"/>
      <c r="N117"/>
      <c r="O117"/>
      <c r="P117"/>
      <c r="Q117"/>
    </row>
    <row r="118" spans="1:23" ht="18">
      <c r="B118" s="66" t="s">
        <v>10</v>
      </c>
      <c r="C118" s="66" t="s">
        <v>161</v>
      </c>
      <c r="E118" s="66"/>
      <c r="G118" s="68"/>
      <c r="N118" s="34" t="s">
        <v>15</v>
      </c>
      <c r="O118" s="35"/>
      <c r="P118" s="35"/>
      <c r="Q118" s="36"/>
      <c r="R118" s="36"/>
      <c r="S118" s="36"/>
      <c r="T118" s="36"/>
      <c r="U118" s="37"/>
      <c r="V118" s="37"/>
      <c r="W118" s="37"/>
    </row>
    <row r="119" spans="1:23" ht="15.75" customHeight="1">
      <c r="B119" s="66"/>
      <c r="D119" s="66"/>
      <c r="E119" s="74"/>
      <c r="N119"/>
      <c r="R119" s="2"/>
      <c r="S119" s="2"/>
      <c r="T119" s="2"/>
    </row>
    <row r="120" spans="1:23" ht="15.75" thickBot="1">
      <c r="A120" s="87" t="s">
        <v>50</v>
      </c>
      <c r="B120" s="10" t="s">
        <v>9</v>
      </c>
      <c r="C120" s="10" t="s">
        <v>62</v>
      </c>
      <c r="D120" s="10" t="s">
        <v>6</v>
      </c>
      <c r="E120" s="10" t="s">
        <v>7</v>
      </c>
      <c r="F120" s="10" t="s">
        <v>49</v>
      </c>
      <c r="G120" s="43" t="s">
        <v>13</v>
      </c>
      <c r="H120" s="40" t="s">
        <v>54</v>
      </c>
      <c r="I120" s="40" t="s">
        <v>51</v>
      </c>
      <c r="J120" s="40" t="s">
        <v>52</v>
      </c>
      <c r="K120" s="40" t="s">
        <v>53</v>
      </c>
      <c r="L120" s="40" t="s">
        <v>24</v>
      </c>
      <c r="M120" s="12" t="s">
        <v>23</v>
      </c>
      <c r="N120" s="11" t="s">
        <v>62</v>
      </c>
      <c r="O120" s="13" t="s">
        <v>11</v>
      </c>
      <c r="P120" s="39" t="s">
        <v>55</v>
      </c>
      <c r="Q120" s="39" t="s">
        <v>56</v>
      </c>
      <c r="R120" s="14" t="s">
        <v>19</v>
      </c>
      <c r="S120" s="14" t="s">
        <v>20</v>
      </c>
      <c r="T120" s="14" t="s">
        <v>21</v>
      </c>
      <c r="U120" s="12" t="s">
        <v>22</v>
      </c>
    </row>
    <row r="121" spans="1:23" ht="15">
      <c r="B121" s="77"/>
      <c r="C121" s="77"/>
      <c r="D121" s="77"/>
      <c r="E121" s="77"/>
      <c r="F121" s="77"/>
      <c r="G121" s="78"/>
      <c r="H121" s="38"/>
      <c r="I121" s="38"/>
      <c r="N121"/>
      <c r="P121" s="38"/>
      <c r="Q121" s="38"/>
      <c r="R121" s="2"/>
      <c r="S121" s="2"/>
      <c r="T121" s="2"/>
    </row>
    <row r="122" spans="1:23">
      <c r="A122" s="86" t="str">
        <f t="shared" ref="A122:A129" si="35">IF(AND(N123=""),1,"")</f>
        <v/>
      </c>
      <c r="B122" s="84">
        <f t="shared" ref="B122:B129" si="36">IF(B121="",1,B121+1)</f>
        <v>1</v>
      </c>
      <c r="C122" s="84">
        <f t="shared" ref="C122:C129" ca="1" si="37">IF(M122="","",VLOOKUP($B122,INDIRECT(L122),2,FALSE))</f>
        <v>9</v>
      </c>
      <c r="D122" s="67" t="str">
        <f t="shared" ref="D122:D129" ca="1" si="38">IF($C122="","",IF(ISERROR(VLOOKUP(C122,Athletes,2,FALSE)),"Unknown Athlete",PROPER(VLOOKUP(C122,Athletes,2,FALSE))))</f>
        <v>George Mitchell</v>
      </c>
      <c r="E122" s="67" t="str">
        <f t="shared" ref="E122:E129" ca="1" si="39">IF($C122="","",IF(VLOOKUP(C122,Athletes,3,FALSE)="","",VLOOKUP(C122,Athletes,3,FALSE)))</f>
        <v>Archbishop B</v>
      </c>
      <c r="F122" s="67" t="str">
        <f t="shared" ref="F122:F129" ca="1" si="40">IF($C122="","",IF(ISERROR(VLOOKUP(C122,Athletes,7,FALSE)),"",VLOOKUP(C122,Athletes,7,FALSE)))</f>
        <v>U10B</v>
      </c>
      <c r="G122" s="85">
        <f t="shared" ref="G122:G129" ca="1" si="41">IF(M122="","",VLOOKUP($B122,INDIRECT(L122),6,FALSE))</f>
        <v>40</v>
      </c>
      <c r="H122" s="38" t="str">
        <f t="shared" ref="H122:H129" ca="1" si="42">"U" &amp; ROW(H122)+1-$B122 &amp; ":U" &amp; ROW(H122)-$B122+VLOOKUP(1,INDIRECT("A" &amp; ROW(H122)+1-$B122 &amp; ":B999"),2,0)</f>
        <v>U122:U129</v>
      </c>
      <c r="I122" s="38" t="str">
        <f t="shared" ref="I122:I129" ca="1" si="43">"R" &amp; ROW(I122)+1-$B122 &amp; ":R" &amp; ROW(I122)-$B122+VLOOKUP(1,INDIRECT("A" &amp; ROW(I122)+1-$B122 &amp; ":B999"),2,0)</f>
        <v>R122:R129</v>
      </c>
      <c r="J122" s="38" t="str">
        <f t="shared" ref="J122:J129" ca="1" si="44">"S" &amp; ROW(J122)+1-$B122 &amp; ":S" &amp; ROW(J122)-$B122+VLOOKUP(1,INDIRECT("A" &amp; ROW(J122)+1-$B122 &amp; ":B999"),2,0)</f>
        <v>S122:S129</v>
      </c>
      <c r="K122" s="38" t="str">
        <f t="shared" ref="K122:K129" ca="1" si="45">"T" &amp; ROW(K122)+1-$B122 &amp; ":T" &amp; ROW(K122)-$B122+VLOOKUP(1,INDIRECT("A" &amp; ROW(K122)+1-$B122 &amp; ":B999"),2,0)</f>
        <v>T122:T129</v>
      </c>
      <c r="L122" s="38" t="str">
        <f t="shared" ref="L122:L129" ca="1" si="46">"M" &amp; ROW(I122)+1-$B122 &amp; ":U" &amp; ROW(I122)-$B122+VLOOKUP(1,INDIRECT("A" &amp; ROW(I122)+1-$B122 &amp; ":B999"),2,0)</f>
        <v>M122:U129</v>
      </c>
      <c r="M122">
        <f t="shared" ref="M122:M129" ca="1" si="47">IF(N122="","",RANK($U122,INDIRECT(H122),1))</f>
        <v>6</v>
      </c>
      <c r="N122">
        <v>4</v>
      </c>
      <c r="O122" s="2">
        <v>32</v>
      </c>
      <c r="P122" s="38">
        <v>0</v>
      </c>
      <c r="Q122" s="38">
        <v>0</v>
      </c>
      <c r="R122" s="2">
        <f t="shared" ref="R122:T129" si="48">O122</f>
        <v>32</v>
      </c>
      <c r="S122" s="2">
        <f t="shared" si="48"/>
        <v>0</v>
      </c>
      <c r="T122" s="2">
        <f t="shared" si="48"/>
        <v>0</v>
      </c>
      <c r="U122" s="2">
        <f t="shared" ref="U122:U129" si="49">(((10-$R122)*10000)+$S122)*10+$T122+$N122/1000</f>
        <v>-2199999.9959999998</v>
      </c>
    </row>
    <row r="123" spans="1:23">
      <c r="A123" s="86" t="str">
        <f t="shared" si="35"/>
        <v/>
      </c>
      <c r="B123" s="84">
        <f t="shared" si="36"/>
        <v>2</v>
      </c>
      <c r="C123" s="84">
        <f t="shared" ca="1" si="37"/>
        <v>8</v>
      </c>
      <c r="D123" s="67" t="str">
        <f t="shared" ca="1" si="38"/>
        <v>Robel Kidane</v>
      </c>
      <c r="E123" s="67" t="str">
        <f t="shared" ca="1" si="39"/>
        <v>St Austell</v>
      </c>
      <c r="F123" s="67" t="str">
        <f t="shared" ca="1" si="40"/>
        <v>U10B</v>
      </c>
      <c r="G123" s="85">
        <f t="shared" ca="1" si="41"/>
        <v>39</v>
      </c>
      <c r="H123" s="38" t="str">
        <f t="shared" ca="1" si="42"/>
        <v>U122:U129</v>
      </c>
      <c r="I123" s="38" t="str">
        <f t="shared" ca="1" si="43"/>
        <v>R122:R129</v>
      </c>
      <c r="J123" s="38" t="str">
        <f t="shared" ca="1" si="44"/>
        <v>S122:S129</v>
      </c>
      <c r="K123" s="38" t="str">
        <f t="shared" ca="1" si="45"/>
        <v>T122:T129</v>
      </c>
      <c r="L123" s="38" t="str">
        <f t="shared" ca="1" si="46"/>
        <v>M122:U129</v>
      </c>
      <c r="M123">
        <f t="shared" ca="1" si="47"/>
        <v>7</v>
      </c>
      <c r="N123">
        <v>5</v>
      </c>
      <c r="O123" s="2">
        <v>27</v>
      </c>
      <c r="P123" s="38">
        <v>0</v>
      </c>
      <c r="Q123" s="38">
        <v>0</v>
      </c>
      <c r="R123" s="2">
        <f t="shared" si="48"/>
        <v>27</v>
      </c>
      <c r="S123" s="2">
        <f t="shared" si="48"/>
        <v>0</v>
      </c>
      <c r="T123" s="2">
        <f t="shared" si="48"/>
        <v>0</v>
      </c>
      <c r="U123" s="2">
        <f t="shared" si="49"/>
        <v>-1699999.9950000001</v>
      </c>
    </row>
    <row r="124" spans="1:23">
      <c r="A124" s="86" t="str">
        <f t="shared" si="35"/>
        <v/>
      </c>
      <c r="B124" s="84">
        <f t="shared" si="36"/>
        <v>3</v>
      </c>
      <c r="C124" s="84">
        <f t="shared" ca="1" si="37"/>
        <v>7</v>
      </c>
      <c r="D124" s="67" t="str">
        <f t="shared" ca="1" si="38"/>
        <v>Jarvis Lee</v>
      </c>
      <c r="E124" s="67" t="str">
        <f t="shared" ca="1" si="39"/>
        <v>Archbishop B</v>
      </c>
      <c r="F124" s="67" t="str">
        <f t="shared" ca="1" si="40"/>
        <v>U10B</v>
      </c>
      <c r="G124" s="85">
        <f t="shared" ca="1" si="41"/>
        <v>38</v>
      </c>
      <c r="H124" s="38" t="str">
        <f t="shared" ca="1" si="42"/>
        <v>U122:U129</v>
      </c>
      <c r="I124" s="38" t="str">
        <f t="shared" ca="1" si="43"/>
        <v>R122:R129</v>
      </c>
      <c r="J124" s="38" t="str">
        <f t="shared" ca="1" si="44"/>
        <v>S122:S129</v>
      </c>
      <c r="K124" s="38" t="str">
        <f t="shared" ca="1" si="45"/>
        <v>T122:T129</v>
      </c>
      <c r="L124" s="38" t="str">
        <f t="shared" ca="1" si="46"/>
        <v>M122:U129</v>
      </c>
      <c r="M124">
        <f t="shared" ca="1" si="47"/>
        <v>8</v>
      </c>
      <c r="N124">
        <v>6</v>
      </c>
      <c r="O124" s="2">
        <v>26</v>
      </c>
      <c r="P124" s="38">
        <v>0</v>
      </c>
      <c r="Q124" s="38">
        <v>0</v>
      </c>
      <c r="R124" s="2">
        <f t="shared" si="48"/>
        <v>26</v>
      </c>
      <c r="S124" s="2">
        <f t="shared" si="48"/>
        <v>0</v>
      </c>
      <c r="T124" s="2">
        <f t="shared" si="48"/>
        <v>0</v>
      </c>
      <c r="U124" s="2">
        <f t="shared" si="49"/>
        <v>-1599999.9939999999</v>
      </c>
    </row>
    <row r="125" spans="1:23">
      <c r="A125" s="86" t="str">
        <f t="shared" si="35"/>
        <v/>
      </c>
      <c r="B125" s="84">
        <f t="shared" si="36"/>
        <v>4</v>
      </c>
      <c r="C125" s="84">
        <f t="shared" ca="1" si="37"/>
        <v>10</v>
      </c>
      <c r="D125" s="67" t="str">
        <f t="shared" ca="1" si="38"/>
        <v>Thomas Kenaey</v>
      </c>
      <c r="E125" s="67" t="str">
        <f t="shared" ca="1" si="39"/>
        <v>CAC</v>
      </c>
      <c r="F125" s="67" t="str">
        <f t="shared" ca="1" si="40"/>
        <v>U10B</v>
      </c>
      <c r="G125" s="85">
        <f t="shared" ca="1" si="41"/>
        <v>37</v>
      </c>
      <c r="H125" s="38" t="str">
        <f t="shared" ca="1" si="42"/>
        <v>U122:U129</v>
      </c>
      <c r="I125" s="38" t="str">
        <f t="shared" ca="1" si="43"/>
        <v>R122:R129</v>
      </c>
      <c r="J125" s="38" t="str">
        <f t="shared" ca="1" si="44"/>
        <v>S122:S129</v>
      </c>
      <c r="K125" s="38" t="str">
        <f t="shared" ca="1" si="45"/>
        <v>T122:T129</v>
      </c>
      <c r="L125" s="38" t="str">
        <f t="shared" ca="1" si="46"/>
        <v>M122:U129</v>
      </c>
      <c r="M125">
        <f t="shared" ca="1" si="47"/>
        <v>3</v>
      </c>
      <c r="N125">
        <v>7</v>
      </c>
      <c r="O125" s="2">
        <v>38</v>
      </c>
      <c r="P125" s="38">
        <v>0</v>
      </c>
      <c r="Q125" s="38">
        <v>0</v>
      </c>
      <c r="R125" s="2">
        <f t="shared" si="48"/>
        <v>38</v>
      </c>
      <c r="S125" s="2">
        <f t="shared" si="48"/>
        <v>0</v>
      </c>
      <c r="T125" s="2">
        <f t="shared" si="48"/>
        <v>0</v>
      </c>
      <c r="U125" s="2">
        <f t="shared" si="49"/>
        <v>-2799999.9929999998</v>
      </c>
    </row>
    <row r="126" spans="1:23">
      <c r="A126" s="86" t="str">
        <f t="shared" si="35"/>
        <v/>
      </c>
      <c r="B126" s="84">
        <f t="shared" si="36"/>
        <v>5</v>
      </c>
      <c r="C126" s="84">
        <f t="shared" ca="1" si="37"/>
        <v>11</v>
      </c>
      <c r="D126" s="67" t="str">
        <f t="shared" ca="1" si="38"/>
        <v>Isaac Ketterer</v>
      </c>
      <c r="E126" s="67" t="str">
        <f t="shared" ca="1" si="39"/>
        <v>N&amp;P</v>
      </c>
      <c r="F126" s="67" t="str">
        <f t="shared" ca="1" si="40"/>
        <v>U10B</v>
      </c>
      <c r="G126" s="85">
        <f t="shared" ca="1" si="41"/>
        <v>37</v>
      </c>
      <c r="H126" s="38" t="str">
        <f t="shared" ca="1" si="42"/>
        <v>U122:U129</v>
      </c>
      <c r="I126" s="38" t="str">
        <f t="shared" ca="1" si="43"/>
        <v>R122:R129</v>
      </c>
      <c r="J126" s="38" t="str">
        <f t="shared" ca="1" si="44"/>
        <v>S122:S129</v>
      </c>
      <c r="K126" s="38" t="str">
        <f t="shared" ca="1" si="45"/>
        <v>T122:T129</v>
      </c>
      <c r="L126" s="38" t="str">
        <f t="shared" ca="1" si="46"/>
        <v>M122:U129</v>
      </c>
      <c r="M126">
        <f t="shared" ca="1" si="47"/>
        <v>2</v>
      </c>
      <c r="N126">
        <v>8</v>
      </c>
      <c r="O126" s="2">
        <v>39</v>
      </c>
      <c r="P126" s="38">
        <v>0</v>
      </c>
      <c r="Q126" s="38">
        <v>0</v>
      </c>
      <c r="R126" s="2">
        <f t="shared" si="48"/>
        <v>39</v>
      </c>
      <c r="S126" s="2">
        <f t="shared" si="48"/>
        <v>0</v>
      </c>
      <c r="T126" s="2">
        <f t="shared" si="48"/>
        <v>0</v>
      </c>
      <c r="U126" s="2">
        <f t="shared" si="49"/>
        <v>-2899999.9920000001</v>
      </c>
    </row>
    <row r="127" spans="1:23">
      <c r="A127" s="86" t="str">
        <f t="shared" si="35"/>
        <v/>
      </c>
      <c r="B127" s="84">
        <f t="shared" si="36"/>
        <v>6</v>
      </c>
      <c r="C127" s="84">
        <f t="shared" ca="1" si="37"/>
        <v>4</v>
      </c>
      <c r="D127" s="67" t="str">
        <f t="shared" ca="1" si="38"/>
        <v>Jake Baxter</v>
      </c>
      <c r="E127" s="67" t="str">
        <f t="shared" ca="1" si="39"/>
        <v>Unatt</v>
      </c>
      <c r="F127" s="67" t="str">
        <f t="shared" ca="1" si="40"/>
        <v>U10B</v>
      </c>
      <c r="G127" s="85">
        <f t="shared" ca="1" si="41"/>
        <v>32</v>
      </c>
      <c r="H127" s="38" t="str">
        <f t="shared" ca="1" si="42"/>
        <v>U122:U129</v>
      </c>
      <c r="I127" s="38" t="str">
        <f t="shared" ca="1" si="43"/>
        <v>R122:R129</v>
      </c>
      <c r="J127" s="38" t="str">
        <f t="shared" ca="1" si="44"/>
        <v>S122:S129</v>
      </c>
      <c r="K127" s="38" t="str">
        <f t="shared" ca="1" si="45"/>
        <v>T122:T129</v>
      </c>
      <c r="L127" s="38" t="str">
        <f t="shared" ca="1" si="46"/>
        <v>M122:U129</v>
      </c>
      <c r="M127">
        <f t="shared" ca="1" si="47"/>
        <v>1</v>
      </c>
      <c r="N127">
        <v>9</v>
      </c>
      <c r="O127" s="2">
        <v>40</v>
      </c>
      <c r="P127" s="38">
        <v>0</v>
      </c>
      <c r="Q127" s="38">
        <v>0</v>
      </c>
      <c r="R127" s="2">
        <f t="shared" si="48"/>
        <v>40</v>
      </c>
      <c r="S127" s="2">
        <f t="shared" si="48"/>
        <v>0</v>
      </c>
      <c r="T127" s="2">
        <f t="shared" si="48"/>
        <v>0</v>
      </c>
      <c r="U127" s="2">
        <f t="shared" si="49"/>
        <v>-2999999.9909999999</v>
      </c>
    </row>
    <row r="128" spans="1:23">
      <c r="A128" s="86" t="str">
        <f t="shared" si="35"/>
        <v/>
      </c>
      <c r="B128" s="84">
        <f t="shared" si="36"/>
        <v>7</v>
      </c>
      <c r="C128" s="84">
        <f t="shared" ca="1" si="37"/>
        <v>5</v>
      </c>
      <c r="D128" s="67" t="str">
        <f t="shared" ca="1" si="38"/>
        <v>George Rogers</v>
      </c>
      <c r="E128" s="67" t="str">
        <f t="shared" ca="1" si="39"/>
        <v>Unatt</v>
      </c>
      <c r="F128" s="67" t="str">
        <f t="shared" ca="1" si="40"/>
        <v>U10B</v>
      </c>
      <c r="G128" s="85">
        <f t="shared" ca="1" si="41"/>
        <v>27</v>
      </c>
      <c r="H128" s="38" t="str">
        <f t="shared" ca="1" si="42"/>
        <v>U122:U129</v>
      </c>
      <c r="I128" s="38" t="str">
        <f t="shared" ca="1" si="43"/>
        <v>R122:R129</v>
      </c>
      <c r="J128" s="38" t="str">
        <f t="shared" ca="1" si="44"/>
        <v>S122:S129</v>
      </c>
      <c r="K128" s="38" t="str">
        <f t="shared" ca="1" si="45"/>
        <v>T122:T129</v>
      </c>
      <c r="L128" s="38" t="str">
        <f t="shared" ca="1" si="46"/>
        <v>M122:U129</v>
      </c>
      <c r="M128">
        <f t="shared" ca="1" si="47"/>
        <v>4</v>
      </c>
      <c r="N128">
        <v>10</v>
      </c>
      <c r="O128" s="2">
        <v>37</v>
      </c>
      <c r="P128" s="38">
        <v>0</v>
      </c>
      <c r="Q128" s="38">
        <v>0</v>
      </c>
      <c r="R128" s="2">
        <f t="shared" si="48"/>
        <v>37</v>
      </c>
      <c r="S128" s="2">
        <f t="shared" si="48"/>
        <v>0</v>
      </c>
      <c r="T128" s="2">
        <f t="shared" si="48"/>
        <v>0</v>
      </c>
      <c r="U128" s="2">
        <f t="shared" si="49"/>
        <v>-2699999.99</v>
      </c>
    </row>
    <row r="129" spans="1:23">
      <c r="A129" s="86">
        <f t="shared" si="35"/>
        <v>1</v>
      </c>
      <c r="B129" s="84">
        <f t="shared" si="36"/>
        <v>8</v>
      </c>
      <c r="C129" s="84">
        <f t="shared" ca="1" si="37"/>
        <v>6</v>
      </c>
      <c r="D129" s="67" t="str">
        <f t="shared" ca="1" si="38"/>
        <v>Jasan Handford</v>
      </c>
      <c r="E129" s="67" t="str">
        <f t="shared" ca="1" si="39"/>
        <v>Unatt</v>
      </c>
      <c r="F129" s="67" t="str">
        <f t="shared" ca="1" si="40"/>
        <v>U10B</v>
      </c>
      <c r="G129" s="85">
        <f t="shared" ca="1" si="41"/>
        <v>26</v>
      </c>
      <c r="H129" s="38" t="str">
        <f t="shared" ca="1" si="42"/>
        <v>U122:U129</v>
      </c>
      <c r="I129" s="38" t="str">
        <f t="shared" ca="1" si="43"/>
        <v>R122:R129</v>
      </c>
      <c r="J129" s="38" t="str">
        <f t="shared" ca="1" si="44"/>
        <v>S122:S129</v>
      </c>
      <c r="K129" s="38" t="str">
        <f t="shared" ca="1" si="45"/>
        <v>T122:T129</v>
      </c>
      <c r="L129" s="38" t="str">
        <f t="shared" ca="1" si="46"/>
        <v>M122:U129</v>
      </c>
      <c r="M129">
        <f t="shared" ca="1" si="47"/>
        <v>5</v>
      </c>
      <c r="N129">
        <v>11</v>
      </c>
      <c r="O129" s="2">
        <v>37</v>
      </c>
      <c r="P129" s="38">
        <v>0</v>
      </c>
      <c r="Q129" s="38">
        <v>0</v>
      </c>
      <c r="R129" s="2">
        <f t="shared" si="48"/>
        <v>37</v>
      </c>
      <c r="S129" s="2">
        <f t="shared" si="48"/>
        <v>0</v>
      </c>
      <c r="T129" s="2">
        <f t="shared" si="48"/>
        <v>0</v>
      </c>
      <c r="U129" s="2">
        <f t="shared" si="49"/>
        <v>-2699999.9890000001</v>
      </c>
    </row>
    <row r="130" spans="1:23">
      <c r="A130"/>
      <c r="B130"/>
      <c r="C130"/>
      <c r="D130"/>
      <c r="E130"/>
      <c r="F130"/>
      <c r="G130"/>
      <c r="J130"/>
      <c r="K130"/>
      <c r="L130"/>
      <c r="N130"/>
      <c r="O130"/>
      <c r="P130"/>
      <c r="Q130"/>
    </row>
    <row r="131" spans="1:23">
      <c r="A131"/>
      <c r="B131"/>
      <c r="C131"/>
      <c r="D131"/>
      <c r="E131"/>
      <c r="F131"/>
      <c r="G131"/>
      <c r="J131"/>
      <c r="K131"/>
      <c r="L131"/>
      <c r="N131"/>
      <c r="O131"/>
      <c r="P131"/>
      <c r="Q131"/>
    </row>
    <row r="132" spans="1:23">
      <c r="A132"/>
      <c r="B132"/>
      <c r="C132"/>
      <c r="D132"/>
      <c r="E132"/>
      <c r="F132"/>
      <c r="G132"/>
      <c r="J132"/>
      <c r="K132"/>
      <c r="L132"/>
      <c r="N132"/>
      <c r="O132"/>
      <c r="P132"/>
      <c r="Q132"/>
    </row>
    <row r="133" spans="1:23" ht="18">
      <c r="B133" s="66" t="s">
        <v>10</v>
      </c>
      <c r="C133" s="66" t="s">
        <v>162</v>
      </c>
      <c r="E133" s="66"/>
      <c r="G133" s="68"/>
      <c r="N133" s="34" t="s">
        <v>15</v>
      </c>
      <c r="O133" s="35"/>
      <c r="P133" s="35"/>
      <c r="Q133" s="36"/>
      <c r="R133" s="36"/>
      <c r="S133" s="36"/>
      <c r="T133" s="36"/>
      <c r="U133" s="37"/>
      <c r="V133" s="37"/>
      <c r="W133" s="37"/>
    </row>
    <row r="134" spans="1:23" ht="15.75" customHeight="1">
      <c r="B134" s="66"/>
      <c r="D134" s="66"/>
      <c r="E134" s="74"/>
      <c r="N134"/>
      <c r="R134" s="2"/>
      <c r="S134" s="2"/>
      <c r="T134" s="2"/>
    </row>
    <row r="135" spans="1:23" ht="15.75" thickBot="1">
      <c r="A135" s="87" t="s">
        <v>50</v>
      </c>
      <c r="B135" s="10" t="s">
        <v>9</v>
      </c>
      <c r="C135" s="10" t="s">
        <v>62</v>
      </c>
      <c r="D135" s="10" t="s">
        <v>6</v>
      </c>
      <c r="E135" s="10" t="s">
        <v>7</v>
      </c>
      <c r="F135" s="10" t="s">
        <v>49</v>
      </c>
      <c r="G135" s="43" t="s">
        <v>13</v>
      </c>
      <c r="H135" s="40" t="s">
        <v>54</v>
      </c>
      <c r="I135" s="40" t="s">
        <v>51</v>
      </c>
      <c r="J135" s="40" t="s">
        <v>52</v>
      </c>
      <c r="K135" s="40" t="s">
        <v>53</v>
      </c>
      <c r="L135" s="40" t="s">
        <v>24</v>
      </c>
      <c r="M135" s="12" t="s">
        <v>23</v>
      </c>
      <c r="N135" s="11" t="s">
        <v>62</v>
      </c>
      <c r="O135" s="13" t="s">
        <v>11</v>
      </c>
      <c r="P135" s="39" t="s">
        <v>55</v>
      </c>
      <c r="Q135" s="39" t="s">
        <v>56</v>
      </c>
      <c r="R135" s="14" t="s">
        <v>19</v>
      </c>
      <c r="S135" s="14" t="s">
        <v>20</v>
      </c>
      <c r="T135" s="14" t="s">
        <v>21</v>
      </c>
      <c r="U135" s="12" t="s">
        <v>22</v>
      </c>
    </row>
    <row r="136" spans="1:23" ht="15">
      <c r="B136" s="77"/>
      <c r="C136" s="77"/>
      <c r="D136" s="77"/>
      <c r="E136" s="77"/>
      <c r="F136" s="77"/>
      <c r="G136" s="78"/>
      <c r="H136" s="38"/>
      <c r="I136" s="38"/>
      <c r="N136"/>
      <c r="P136" s="38"/>
      <c r="Q136" s="38"/>
      <c r="R136" s="2"/>
      <c r="S136" s="2"/>
      <c r="T136" s="2"/>
    </row>
    <row r="137" spans="1:23">
      <c r="A137" s="86" t="str">
        <f>IF(AND(N138=""),1,"")</f>
        <v/>
      </c>
      <c r="B137" s="84">
        <f>IF(B136="",1,B136+1)</f>
        <v>1</v>
      </c>
      <c r="C137" s="84">
        <f ca="1">IF(M137="","",VLOOKUP($B137,INDIRECT(L137),2,FALSE))</f>
        <v>14</v>
      </c>
      <c r="D137" s="67" t="str">
        <f ca="1">IF($C137="","",IF(ISERROR(VLOOKUP(C137,Athletes,2,FALSE)),"Unknown Athlete",PROPER(VLOOKUP(C137,Athletes,2,FALSE))))</f>
        <v>Fraya Miller</v>
      </c>
      <c r="E137" s="67" t="str">
        <f ca="1">IF($C137="","",IF(VLOOKUP(C137,Athletes,3,FALSE)="","",VLOOKUP(C137,Athletes,3,FALSE)))</f>
        <v>N&amp;P</v>
      </c>
      <c r="F137" s="67" t="str">
        <f ca="1">IF($C137="","",IF(ISERROR(VLOOKUP(C137,Athletes,7,FALSE)),"",VLOOKUP(C137,Athletes,7,FALSE)))</f>
        <v>U10G</v>
      </c>
      <c r="G137" s="85">
        <f ca="1">IF(M137="","",VLOOKUP($B137,INDIRECT(L137),6,FALSE))</f>
        <v>40</v>
      </c>
      <c r="H137" s="38" t="str">
        <f ca="1">"U" &amp; ROW(H137)+1-$B137 &amp; ":U" &amp; ROW(H137)-$B137+VLOOKUP(1,INDIRECT("A" &amp; ROW(H137)+1-$B137 &amp; ":B999"),2,0)</f>
        <v>U137:U139</v>
      </c>
      <c r="I137" s="38" t="str">
        <f ca="1">"R" &amp; ROW(I137)+1-$B137 &amp; ":R" &amp; ROW(I137)-$B137+VLOOKUP(1,INDIRECT("A" &amp; ROW(I137)+1-$B137 &amp; ":B999"),2,0)</f>
        <v>R137:R139</v>
      </c>
      <c r="J137" s="38" t="str">
        <f ca="1">"S" &amp; ROW(J137)+1-$B137 &amp; ":S" &amp; ROW(J137)-$B137+VLOOKUP(1,INDIRECT("A" &amp; ROW(J137)+1-$B137 &amp; ":B999"),2,0)</f>
        <v>S137:S139</v>
      </c>
      <c r="K137" s="38" t="str">
        <f ca="1">"T" &amp; ROW(K137)+1-$B137 &amp; ":T" &amp; ROW(K137)-$B137+VLOOKUP(1,INDIRECT("A" &amp; ROW(K137)+1-$B137 &amp; ":B999"),2,0)</f>
        <v>T137:T139</v>
      </c>
      <c r="L137" s="38" t="str">
        <f ca="1">"M" &amp; ROW(I137)+1-$B137 &amp; ":U" &amp; ROW(I137)-$B137+VLOOKUP(1,INDIRECT("A" &amp; ROW(I137)+1-$B137 &amp; ":B999"),2,0)</f>
        <v>M137:U139</v>
      </c>
      <c r="M137">
        <f ca="1">IF(N137="","",RANK($U137,INDIRECT(H137),1))</f>
        <v>3</v>
      </c>
      <c r="N137">
        <v>12</v>
      </c>
      <c r="O137" s="2">
        <v>27</v>
      </c>
      <c r="P137" s="38">
        <v>0</v>
      </c>
      <c r="Q137" s="38">
        <v>0</v>
      </c>
      <c r="R137" s="2">
        <f t="shared" ref="R137:T139" si="50">O137</f>
        <v>27</v>
      </c>
      <c r="S137" s="2">
        <f t="shared" si="50"/>
        <v>0</v>
      </c>
      <c r="T137" s="2">
        <f t="shared" si="50"/>
        <v>0</v>
      </c>
      <c r="U137" s="2">
        <f>(((10-$R137)*10000)+$S137)*10+$T137+$N137/1000</f>
        <v>-1699999.9879999999</v>
      </c>
    </row>
    <row r="138" spans="1:23">
      <c r="A138" s="86" t="str">
        <f>IF(AND(N139=""),1,"")</f>
        <v/>
      </c>
      <c r="B138" s="84">
        <f>IF(B137="",1,B137+1)</f>
        <v>2</v>
      </c>
      <c r="C138" s="84">
        <f ca="1">IF(M138="","",VLOOKUP($B138,INDIRECT(L138),2,FALSE))</f>
        <v>13</v>
      </c>
      <c r="D138" s="67" t="str">
        <f ca="1">IF($C138="","",IF(ISERROR(VLOOKUP(C138,Athletes,2,FALSE)),"Unknown Athlete",PROPER(VLOOKUP(C138,Athletes,2,FALSE))))</f>
        <v>Caitlin Keaney</v>
      </c>
      <c r="E138" s="67" t="str">
        <f ca="1">IF($C138="","",IF(VLOOKUP(C138,Athletes,3,FALSE)="","",VLOOKUP(C138,Athletes,3,FALSE)))</f>
        <v>CAC</v>
      </c>
      <c r="F138" s="67" t="str">
        <f ca="1">IF($C138="","",IF(ISERROR(VLOOKUP(C138,Athletes,7,FALSE)),"",VLOOKUP(C138,Athletes,7,FALSE)))</f>
        <v>U10G</v>
      </c>
      <c r="G138" s="85">
        <f ca="1">IF(M138="","",VLOOKUP($B138,INDIRECT(L138),6,FALSE))</f>
        <v>38</v>
      </c>
      <c r="H138" s="38" t="str">
        <f ca="1">"U" &amp; ROW(H138)+1-$B138 &amp; ":U" &amp; ROW(H138)-$B138+VLOOKUP(1,INDIRECT("A" &amp; ROW(H138)+1-$B138 &amp; ":B999"),2,0)</f>
        <v>U137:U139</v>
      </c>
      <c r="I138" s="38" t="str">
        <f ca="1">"R" &amp; ROW(I138)+1-$B138 &amp; ":R" &amp; ROW(I138)-$B138+VLOOKUP(1,INDIRECT("A" &amp; ROW(I138)+1-$B138 &amp; ":B999"),2,0)</f>
        <v>R137:R139</v>
      </c>
      <c r="J138" s="38" t="str">
        <f ca="1">"S" &amp; ROW(J138)+1-$B138 &amp; ":S" &amp; ROW(J138)-$B138+VLOOKUP(1,INDIRECT("A" &amp; ROW(J138)+1-$B138 &amp; ":B999"),2,0)</f>
        <v>S137:S139</v>
      </c>
      <c r="K138" s="38" t="str">
        <f ca="1">"T" &amp; ROW(K138)+1-$B138 &amp; ":T" &amp; ROW(K138)-$B138+VLOOKUP(1,INDIRECT("A" &amp; ROW(K138)+1-$B138 &amp; ":B999"),2,0)</f>
        <v>T137:T139</v>
      </c>
      <c r="L138" s="38" t="str">
        <f ca="1">"M" &amp; ROW(I138)+1-$B138 &amp; ":U" &amp; ROW(I138)-$B138+VLOOKUP(1,INDIRECT("A" &amp; ROW(I138)+1-$B138 &amp; ":B999"),2,0)</f>
        <v>M137:U139</v>
      </c>
      <c r="M138">
        <f ca="1">IF(N138="","",RANK($U138,INDIRECT(H138),1))</f>
        <v>2</v>
      </c>
      <c r="N138">
        <v>13</v>
      </c>
      <c r="O138" s="2">
        <v>38</v>
      </c>
      <c r="P138" s="38">
        <v>0</v>
      </c>
      <c r="Q138" s="38">
        <v>0</v>
      </c>
      <c r="R138" s="2">
        <f t="shared" si="50"/>
        <v>38</v>
      </c>
      <c r="S138" s="2">
        <f t="shared" si="50"/>
        <v>0</v>
      </c>
      <c r="T138" s="2">
        <f t="shared" si="50"/>
        <v>0</v>
      </c>
      <c r="U138" s="2">
        <f>(((10-$R138)*10000)+$S138)*10+$T138+$N138/1000</f>
        <v>-2799999.9870000002</v>
      </c>
    </row>
    <row r="139" spans="1:23">
      <c r="A139" s="86">
        <f>IF(AND(N140=""),1,"")</f>
        <v>1</v>
      </c>
      <c r="B139" s="84">
        <f>IF(B138="",1,B138+1)</f>
        <v>3</v>
      </c>
      <c r="C139" s="84">
        <f ca="1">IF(M139="","",VLOOKUP($B139,INDIRECT(L139),2,FALSE))</f>
        <v>12</v>
      </c>
      <c r="D139" s="67" t="str">
        <f ca="1">IF($C139="","",IF(ISERROR(VLOOKUP(C139,Athletes,2,FALSE)),"Unknown Athlete",PROPER(VLOOKUP(C139,Athletes,2,FALSE))))</f>
        <v>Abbie Downing</v>
      </c>
      <c r="E139" s="67" t="str">
        <f ca="1">IF($C139="","",IF(VLOOKUP(C139,Athletes,3,FALSE)="","",VLOOKUP(C139,Athletes,3,FALSE)))</f>
        <v>CAC</v>
      </c>
      <c r="F139" s="67" t="str">
        <f ca="1">IF($C139="","",IF(ISERROR(VLOOKUP(C139,Athletes,7,FALSE)),"",VLOOKUP(C139,Athletes,7,FALSE)))</f>
        <v>U10G</v>
      </c>
      <c r="G139" s="85">
        <f ca="1">IF(M139="","",VLOOKUP($B139,INDIRECT(L139),6,FALSE))</f>
        <v>27</v>
      </c>
      <c r="H139" s="38" t="str">
        <f ca="1">"U" &amp; ROW(H139)+1-$B139 &amp; ":U" &amp; ROW(H139)-$B139+VLOOKUP(1,INDIRECT("A" &amp; ROW(H139)+1-$B139 &amp; ":B999"),2,0)</f>
        <v>U137:U139</v>
      </c>
      <c r="I139" s="38" t="str">
        <f ca="1">"R" &amp; ROW(I139)+1-$B139 &amp; ":R" &amp; ROW(I139)-$B139+VLOOKUP(1,INDIRECT("A" &amp; ROW(I139)+1-$B139 &amp; ":B999"),2,0)</f>
        <v>R137:R139</v>
      </c>
      <c r="J139" s="38" t="str">
        <f ca="1">"S" &amp; ROW(J139)+1-$B139 &amp; ":S" &amp; ROW(J139)-$B139+VLOOKUP(1,INDIRECT("A" &amp; ROW(J139)+1-$B139 &amp; ":B999"),2,0)</f>
        <v>S137:S139</v>
      </c>
      <c r="K139" s="38" t="str">
        <f ca="1">"T" &amp; ROW(K139)+1-$B139 &amp; ":T" &amp; ROW(K139)-$B139+VLOOKUP(1,INDIRECT("A" &amp; ROW(K139)+1-$B139 &amp; ":B999"),2,0)</f>
        <v>T137:T139</v>
      </c>
      <c r="L139" s="38" t="str">
        <f ca="1">"M" &amp; ROW(I139)+1-$B139 &amp; ":U" &amp; ROW(I139)-$B139+VLOOKUP(1,INDIRECT("A" &amp; ROW(I139)+1-$B139 &amp; ":B999"),2,0)</f>
        <v>M137:U139</v>
      </c>
      <c r="M139">
        <f ca="1">IF(N139="","",RANK($U139,INDIRECT(H139),1))</f>
        <v>1</v>
      </c>
      <c r="N139">
        <v>14</v>
      </c>
      <c r="O139" s="2">
        <v>40</v>
      </c>
      <c r="P139" s="38">
        <v>0</v>
      </c>
      <c r="Q139" s="38">
        <v>0</v>
      </c>
      <c r="R139" s="2">
        <f t="shared" si="50"/>
        <v>40</v>
      </c>
      <c r="S139" s="2">
        <f t="shared" si="50"/>
        <v>0</v>
      </c>
      <c r="T139" s="2">
        <f t="shared" si="50"/>
        <v>0</v>
      </c>
      <c r="U139" s="2">
        <f>(((10-$R139)*10000)+$S139)*10+$T139+$N139/1000</f>
        <v>-2999999.986</v>
      </c>
    </row>
    <row r="140" spans="1:23">
      <c r="A140"/>
      <c r="B140"/>
      <c r="C140"/>
      <c r="D140"/>
      <c r="E140"/>
      <c r="F140"/>
      <c r="G140"/>
      <c r="J140"/>
      <c r="K140"/>
      <c r="L140"/>
      <c r="N140"/>
      <c r="O140"/>
      <c r="P140"/>
      <c r="Q140"/>
    </row>
    <row r="141" spans="1:23">
      <c r="A141"/>
      <c r="B141"/>
      <c r="C141"/>
      <c r="D141"/>
      <c r="E141"/>
      <c r="F141"/>
      <c r="G141"/>
      <c r="J141"/>
      <c r="K141"/>
      <c r="L141"/>
      <c r="N141"/>
      <c r="O141"/>
      <c r="P141"/>
      <c r="Q141"/>
    </row>
    <row r="142" spans="1:23">
      <c r="A142"/>
      <c r="B142"/>
      <c r="C142"/>
      <c r="D142"/>
      <c r="E142"/>
      <c r="F142"/>
      <c r="G142"/>
      <c r="J142"/>
      <c r="K142"/>
      <c r="L142"/>
      <c r="N142"/>
      <c r="O142"/>
      <c r="P142"/>
      <c r="Q142"/>
    </row>
    <row r="143" spans="1:23" ht="18">
      <c r="B143" s="66" t="s">
        <v>10</v>
      </c>
      <c r="C143" s="66" t="s">
        <v>163</v>
      </c>
      <c r="E143" s="66"/>
      <c r="G143" s="68"/>
      <c r="N143" s="34" t="s">
        <v>15</v>
      </c>
      <c r="O143" s="35"/>
      <c r="P143" s="35"/>
      <c r="Q143" s="36"/>
      <c r="R143" s="36"/>
      <c r="S143" s="36"/>
      <c r="T143" s="36"/>
      <c r="U143" s="37"/>
      <c r="V143" s="37"/>
      <c r="W143" s="37"/>
    </row>
    <row r="144" spans="1:23" ht="15.75" customHeight="1">
      <c r="B144" s="66"/>
      <c r="D144" s="66"/>
      <c r="E144" s="74"/>
      <c r="N144"/>
      <c r="R144" s="2"/>
      <c r="S144" s="2"/>
      <c r="T144" s="2"/>
    </row>
    <row r="145" spans="1:23" ht="15.75" thickBot="1">
      <c r="A145" s="87" t="s">
        <v>50</v>
      </c>
      <c r="B145" s="10" t="s">
        <v>9</v>
      </c>
      <c r="C145" s="10" t="s">
        <v>62</v>
      </c>
      <c r="D145" s="10" t="s">
        <v>6</v>
      </c>
      <c r="E145" s="10" t="s">
        <v>7</v>
      </c>
      <c r="F145" s="10" t="s">
        <v>49</v>
      </c>
      <c r="G145" s="43" t="s">
        <v>13</v>
      </c>
      <c r="H145" s="40" t="s">
        <v>54</v>
      </c>
      <c r="I145" s="40" t="s">
        <v>51</v>
      </c>
      <c r="J145" s="40" t="s">
        <v>52</v>
      </c>
      <c r="K145" s="40" t="s">
        <v>53</v>
      </c>
      <c r="L145" s="40" t="s">
        <v>24</v>
      </c>
      <c r="M145" s="12" t="s">
        <v>23</v>
      </c>
      <c r="N145" s="11" t="s">
        <v>62</v>
      </c>
      <c r="O145" s="13" t="s">
        <v>11</v>
      </c>
      <c r="P145" s="39" t="s">
        <v>55</v>
      </c>
      <c r="Q145" s="39" t="s">
        <v>56</v>
      </c>
      <c r="R145" s="14" t="s">
        <v>19</v>
      </c>
      <c r="S145" s="14" t="s">
        <v>20</v>
      </c>
      <c r="T145" s="14" t="s">
        <v>21</v>
      </c>
      <c r="U145" s="12" t="s">
        <v>22</v>
      </c>
    </row>
    <row r="146" spans="1:23" ht="15">
      <c r="B146" s="77"/>
      <c r="C146" s="77"/>
      <c r="D146" s="77"/>
      <c r="E146" s="77"/>
      <c r="F146" s="77"/>
      <c r="G146" s="78"/>
      <c r="H146" s="38"/>
      <c r="I146" s="38"/>
      <c r="N146"/>
      <c r="P146" s="38"/>
      <c r="Q146" s="38"/>
      <c r="R146" s="2"/>
      <c r="S146" s="2"/>
      <c r="T146" s="2"/>
    </row>
    <row r="147" spans="1:23">
      <c r="A147" s="86" t="str">
        <f>IF(AND(N148=""),1,"")</f>
        <v/>
      </c>
      <c r="B147" s="84">
        <f>IF(B146="",1,B146+1)</f>
        <v>1</v>
      </c>
      <c r="C147" s="84">
        <f ca="1">IF(M147="","",VLOOKUP($B147,INDIRECT(L147),2,FALSE))</f>
        <v>17</v>
      </c>
      <c r="D147" s="67" t="str">
        <f ca="1">IF($C147="","",IF(ISERROR(VLOOKUP(C147,Athletes,2,FALSE)),"Unknown Athlete",PROPER(VLOOKUP(C147,Athletes,2,FALSE))))</f>
        <v>Ben Bradley</v>
      </c>
      <c r="E147" s="67" t="str">
        <f ca="1">IF($C147="","",IF(VLOOKUP(C147,Athletes,3,FALSE)="","",VLOOKUP(C147,Athletes,3,FALSE)))</f>
        <v>CAC</v>
      </c>
      <c r="F147" s="67" t="str">
        <f ca="1">IF($C147="","",IF(ISERROR(VLOOKUP(C147,Athletes,7,FALSE)),"",VLOOKUP(C147,Athletes,7,FALSE)))</f>
        <v>U11B</v>
      </c>
      <c r="G147" s="85">
        <f ca="1">IF(M147="","",VLOOKUP($B147,INDIRECT(L147),6,FALSE))</f>
        <v>44</v>
      </c>
      <c r="H147" s="38" t="str">
        <f ca="1">"U" &amp; ROW(H147)+1-$B147 &amp; ":U" &amp; ROW(H147)-$B147+VLOOKUP(1,INDIRECT("A" &amp; ROW(H147)+1-$B147 &amp; ":B999"),2,0)</f>
        <v>U147:U151</v>
      </c>
      <c r="I147" s="38" t="str">
        <f ca="1">"R" &amp; ROW(I147)+1-$B147 &amp; ":R" &amp; ROW(I147)-$B147+VLOOKUP(1,INDIRECT("A" &amp; ROW(I147)+1-$B147 &amp; ":B999"),2,0)</f>
        <v>R147:R151</v>
      </c>
      <c r="J147" s="38" t="str">
        <f ca="1">"S" &amp; ROW(J147)+1-$B147 &amp; ":S" &amp; ROW(J147)-$B147+VLOOKUP(1,INDIRECT("A" &amp; ROW(J147)+1-$B147 &amp; ":B999"),2,0)</f>
        <v>S147:S151</v>
      </c>
      <c r="K147" s="38" t="str">
        <f ca="1">"T" &amp; ROW(K147)+1-$B147 &amp; ":T" &amp; ROW(K147)-$B147+VLOOKUP(1,INDIRECT("A" &amp; ROW(K147)+1-$B147 &amp; ":B999"),2,0)</f>
        <v>T147:T151</v>
      </c>
      <c r="L147" s="38" t="str">
        <f ca="1">"M" &amp; ROW(I147)+1-$B147 &amp; ":U" &amp; ROW(I147)-$B147+VLOOKUP(1,INDIRECT("A" &amp; ROW(I147)+1-$B147 &amp; ":B999"),2,0)</f>
        <v>M147:U151</v>
      </c>
      <c r="M147">
        <f ca="1">IF(N147="","",RANK($U147,INDIRECT(H147),1))</f>
        <v>5</v>
      </c>
      <c r="N147">
        <v>15</v>
      </c>
      <c r="O147" s="2">
        <v>33</v>
      </c>
      <c r="P147" s="38">
        <v>0</v>
      </c>
      <c r="Q147" s="38">
        <v>0</v>
      </c>
      <c r="R147" s="2">
        <f t="shared" ref="R147:T151" si="51">O147</f>
        <v>33</v>
      </c>
      <c r="S147" s="2">
        <f t="shared" si="51"/>
        <v>0</v>
      </c>
      <c r="T147" s="2">
        <f t="shared" si="51"/>
        <v>0</v>
      </c>
      <c r="U147" s="2">
        <f>(((10-$R147)*10000)+$S147)*10+$T147+$N147/1000</f>
        <v>-2299999.9849999999</v>
      </c>
    </row>
    <row r="148" spans="1:23">
      <c r="A148" s="86" t="str">
        <f>IF(AND(N149=""),1,"")</f>
        <v/>
      </c>
      <c r="B148" s="84">
        <f>IF(B147="",1,B147+1)</f>
        <v>2</v>
      </c>
      <c r="C148" s="84">
        <f ca="1">IF(M148="","",VLOOKUP($B148,INDIRECT(L148),2,FALSE))</f>
        <v>16</v>
      </c>
      <c r="D148" s="67" t="str">
        <f ca="1">IF($C148="","",IF(ISERROR(VLOOKUP(C148,Athletes,2,FALSE)),"Unknown Athlete",PROPER(VLOOKUP(C148,Athletes,2,FALSE))))</f>
        <v>Kieran Ludkin</v>
      </c>
      <c r="E148" s="67" t="str">
        <f ca="1">IF($C148="","",IF(VLOOKUP(C148,Athletes,3,FALSE)="","",VLOOKUP(C148,Athletes,3,FALSE)))</f>
        <v>CAC</v>
      </c>
      <c r="F148" s="67" t="str">
        <f ca="1">IF($C148="","",IF(ISERROR(VLOOKUP(C148,Athletes,7,FALSE)),"",VLOOKUP(C148,Athletes,7,FALSE)))</f>
        <v>U11B</v>
      </c>
      <c r="G148" s="85">
        <f ca="1">IF(M148="","",VLOOKUP($B148,INDIRECT(L148),6,FALSE))</f>
        <v>39</v>
      </c>
      <c r="H148" s="38" t="str">
        <f ca="1">"U" &amp; ROW(H148)+1-$B148 &amp; ":U" &amp; ROW(H148)-$B148+VLOOKUP(1,INDIRECT("A" &amp; ROW(H148)+1-$B148 &amp; ":B999"),2,0)</f>
        <v>U147:U151</v>
      </c>
      <c r="I148" s="38" t="str">
        <f ca="1">"R" &amp; ROW(I148)+1-$B148 &amp; ":R" &amp; ROW(I148)-$B148+VLOOKUP(1,INDIRECT("A" &amp; ROW(I148)+1-$B148 &amp; ":B999"),2,0)</f>
        <v>R147:R151</v>
      </c>
      <c r="J148" s="38" t="str">
        <f ca="1">"S" &amp; ROW(J148)+1-$B148 &amp; ":S" &amp; ROW(J148)-$B148+VLOOKUP(1,INDIRECT("A" &amp; ROW(J148)+1-$B148 &amp; ":B999"),2,0)</f>
        <v>S147:S151</v>
      </c>
      <c r="K148" s="38" t="str">
        <f ca="1">"T" &amp; ROW(K148)+1-$B148 &amp; ":T" &amp; ROW(K148)-$B148+VLOOKUP(1,INDIRECT("A" &amp; ROW(K148)+1-$B148 &amp; ":B999"),2,0)</f>
        <v>T147:T151</v>
      </c>
      <c r="L148" s="38" t="str">
        <f ca="1">"M" &amp; ROW(I148)+1-$B148 &amp; ":U" &amp; ROW(I148)-$B148+VLOOKUP(1,INDIRECT("A" &amp; ROW(I148)+1-$B148 &amp; ":B999"),2,0)</f>
        <v>M147:U151</v>
      </c>
      <c r="M148">
        <f ca="1">IF(N148="","",RANK($U148,INDIRECT(H148),1))</f>
        <v>2</v>
      </c>
      <c r="N148">
        <v>16</v>
      </c>
      <c r="O148" s="2">
        <v>39</v>
      </c>
      <c r="P148" s="38">
        <v>0</v>
      </c>
      <c r="Q148" s="38">
        <v>0</v>
      </c>
      <c r="R148" s="2">
        <f t="shared" si="51"/>
        <v>39</v>
      </c>
      <c r="S148" s="2">
        <f t="shared" si="51"/>
        <v>0</v>
      </c>
      <c r="T148" s="2">
        <f t="shared" si="51"/>
        <v>0</v>
      </c>
      <c r="U148" s="2">
        <f>(((10-$R148)*10000)+$S148)*10+$T148+$N148/1000</f>
        <v>-2899999.9840000002</v>
      </c>
    </row>
    <row r="149" spans="1:23">
      <c r="A149" s="86" t="str">
        <f>IF(AND(N150=""),1,"")</f>
        <v/>
      </c>
      <c r="B149" s="84">
        <f>IF(B148="",1,B148+1)</f>
        <v>3</v>
      </c>
      <c r="C149" s="84">
        <f ca="1">IF(M149="","",VLOOKUP($B149,INDIRECT(L149),2,FALSE))</f>
        <v>18</v>
      </c>
      <c r="D149" s="67" t="str">
        <f ca="1">IF($C149="","",IF(ISERROR(VLOOKUP(C149,Athletes,2,FALSE)),"Unknown Athlete",PROPER(VLOOKUP(C149,Athletes,2,FALSE))))</f>
        <v>Jago Sheppard</v>
      </c>
      <c r="E149" s="67" t="str">
        <f ca="1">IF($C149="","",IF(VLOOKUP(C149,Athletes,3,FALSE)="","",VLOOKUP(C149,Athletes,3,FALSE)))</f>
        <v>CAC</v>
      </c>
      <c r="F149" s="67" t="str">
        <f ca="1">IF($C149="","",IF(ISERROR(VLOOKUP(C149,Athletes,7,FALSE)),"",VLOOKUP(C149,Athletes,7,FALSE)))</f>
        <v>U11B</v>
      </c>
      <c r="G149" s="85">
        <f ca="1">IF(M149="","",VLOOKUP($B149,INDIRECT(L149),6,FALSE))</f>
        <v>36</v>
      </c>
      <c r="H149" s="38" t="str">
        <f ca="1">"U" &amp; ROW(H149)+1-$B149 &amp; ":U" &amp; ROW(H149)-$B149+VLOOKUP(1,INDIRECT("A" &amp; ROW(H149)+1-$B149 &amp; ":B999"),2,0)</f>
        <v>U147:U151</v>
      </c>
      <c r="I149" s="38" t="str">
        <f ca="1">"R" &amp; ROW(I149)+1-$B149 &amp; ":R" &amp; ROW(I149)-$B149+VLOOKUP(1,INDIRECT("A" &amp; ROW(I149)+1-$B149 &amp; ":B999"),2,0)</f>
        <v>R147:R151</v>
      </c>
      <c r="J149" s="38" t="str">
        <f ca="1">"S" &amp; ROW(J149)+1-$B149 &amp; ":S" &amp; ROW(J149)-$B149+VLOOKUP(1,INDIRECT("A" &amp; ROW(J149)+1-$B149 &amp; ":B999"),2,0)</f>
        <v>S147:S151</v>
      </c>
      <c r="K149" s="38" t="str">
        <f ca="1">"T" &amp; ROW(K149)+1-$B149 &amp; ":T" &amp; ROW(K149)-$B149+VLOOKUP(1,INDIRECT("A" &amp; ROW(K149)+1-$B149 &amp; ":B999"),2,0)</f>
        <v>T147:T151</v>
      </c>
      <c r="L149" s="38" t="str">
        <f ca="1">"M" &amp; ROW(I149)+1-$B149 &amp; ":U" &amp; ROW(I149)-$B149+VLOOKUP(1,INDIRECT("A" &amp; ROW(I149)+1-$B149 &amp; ":B999"),2,0)</f>
        <v>M147:U151</v>
      </c>
      <c r="M149">
        <f ca="1">IF(N149="","",RANK($U149,INDIRECT(H149),1))</f>
        <v>1</v>
      </c>
      <c r="N149">
        <v>17</v>
      </c>
      <c r="O149" s="2">
        <v>44</v>
      </c>
      <c r="P149" s="38">
        <v>0</v>
      </c>
      <c r="Q149" s="38">
        <v>0</v>
      </c>
      <c r="R149" s="2">
        <f t="shared" si="51"/>
        <v>44</v>
      </c>
      <c r="S149" s="2">
        <f t="shared" si="51"/>
        <v>0</v>
      </c>
      <c r="T149" s="2">
        <f t="shared" si="51"/>
        <v>0</v>
      </c>
      <c r="U149" s="2">
        <f>(((10-$R149)*10000)+$S149)*10+$T149+$N149/1000</f>
        <v>-3399999.983</v>
      </c>
    </row>
    <row r="150" spans="1:23">
      <c r="A150" s="86" t="str">
        <f>IF(AND(N151=""),1,"")</f>
        <v/>
      </c>
      <c r="B150" s="84">
        <f>IF(B149="",1,B149+1)</f>
        <v>4</v>
      </c>
      <c r="C150" s="84">
        <f ca="1">IF(M150="","",VLOOKUP($B150,INDIRECT(L150),2,FALSE))</f>
        <v>19</v>
      </c>
      <c r="D150" s="67" t="str">
        <f ca="1">IF($C150="","",IF(ISERROR(VLOOKUP(C150,Athletes,2,FALSE)),"Unknown Athlete",PROPER(VLOOKUP(C150,Athletes,2,FALSE))))</f>
        <v>Isaac Murray</v>
      </c>
      <c r="E150" s="67" t="str">
        <f ca="1">IF($C150="","",IF(VLOOKUP(C150,Athletes,3,FALSE)="","",VLOOKUP(C150,Athletes,3,FALSE)))</f>
        <v>CAC</v>
      </c>
      <c r="F150" s="67" t="str">
        <f ca="1">IF($C150="","",IF(ISERROR(VLOOKUP(C150,Athletes,7,FALSE)),"",VLOOKUP(C150,Athletes,7,FALSE)))</f>
        <v>U11B</v>
      </c>
      <c r="G150" s="85">
        <f ca="1">IF(M150="","",VLOOKUP($B150,INDIRECT(L150),6,FALSE))</f>
        <v>36</v>
      </c>
      <c r="H150" s="38" t="str">
        <f ca="1">"U" &amp; ROW(H150)+1-$B150 &amp; ":U" &amp; ROW(H150)-$B150+VLOOKUP(1,INDIRECT("A" &amp; ROW(H150)+1-$B150 &amp; ":B999"),2,0)</f>
        <v>U147:U151</v>
      </c>
      <c r="I150" s="38" t="str">
        <f ca="1">"R" &amp; ROW(I150)+1-$B150 &amp; ":R" &amp; ROW(I150)-$B150+VLOOKUP(1,INDIRECT("A" &amp; ROW(I150)+1-$B150 &amp; ":B999"),2,0)</f>
        <v>R147:R151</v>
      </c>
      <c r="J150" s="38" t="str">
        <f ca="1">"S" &amp; ROW(J150)+1-$B150 &amp; ":S" &amp; ROW(J150)-$B150+VLOOKUP(1,INDIRECT("A" &amp; ROW(J150)+1-$B150 &amp; ":B999"),2,0)</f>
        <v>S147:S151</v>
      </c>
      <c r="K150" s="38" t="str">
        <f ca="1">"T" &amp; ROW(K150)+1-$B150 &amp; ":T" &amp; ROW(K150)-$B150+VLOOKUP(1,INDIRECT("A" &amp; ROW(K150)+1-$B150 &amp; ":B999"),2,0)</f>
        <v>T147:T151</v>
      </c>
      <c r="L150" s="38" t="str">
        <f ca="1">"M" &amp; ROW(I150)+1-$B150 &amp; ":U" &amp; ROW(I150)-$B150+VLOOKUP(1,INDIRECT("A" &amp; ROW(I150)+1-$B150 &amp; ":B999"),2,0)</f>
        <v>M147:U151</v>
      </c>
      <c r="M150">
        <f ca="1">IF(N150="","",RANK($U150,INDIRECT(H150),1))</f>
        <v>3</v>
      </c>
      <c r="N150">
        <v>18</v>
      </c>
      <c r="O150" s="2">
        <v>36</v>
      </c>
      <c r="P150" s="38">
        <v>0</v>
      </c>
      <c r="Q150" s="38">
        <v>0</v>
      </c>
      <c r="R150" s="2">
        <f t="shared" si="51"/>
        <v>36</v>
      </c>
      <c r="S150" s="2">
        <f t="shared" si="51"/>
        <v>0</v>
      </c>
      <c r="T150" s="2">
        <f t="shared" si="51"/>
        <v>0</v>
      </c>
      <c r="U150" s="2">
        <f>(((10-$R150)*10000)+$S150)*10+$T150+$N150/1000</f>
        <v>-2599999.9819999998</v>
      </c>
    </row>
    <row r="151" spans="1:23">
      <c r="A151" s="86">
        <f>IF(AND(N152=""),1,"")</f>
        <v>1</v>
      </c>
      <c r="B151" s="84">
        <f>IF(B150="",1,B150+1)</f>
        <v>5</v>
      </c>
      <c r="C151" s="84">
        <f ca="1">IF(M151="","",VLOOKUP($B151,INDIRECT(L151),2,FALSE))</f>
        <v>15</v>
      </c>
      <c r="D151" s="67" t="str">
        <f ca="1">IF($C151="","",IF(ISERROR(VLOOKUP(C151,Athletes,2,FALSE)),"Unknown Athlete",PROPER(VLOOKUP(C151,Athletes,2,FALSE))))</f>
        <v>Rhys Johns</v>
      </c>
      <c r="E151" s="67" t="str">
        <f ca="1">IF($C151="","",IF(VLOOKUP(C151,Athletes,3,FALSE)="","",VLOOKUP(C151,Athletes,3,FALSE)))</f>
        <v>CAC</v>
      </c>
      <c r="F151" s="67" t="str">
        <f ca="1">IF($C151="","",IF(ISERROR(VLOOKUP(C151,Athletes,7,FALSE)),"",VLOOKUP(C151,Athletes,7,FALSE)))</f>
        <v>U11B</v>
      </c>
      <c r="G151" s="85">
        <f ca="1">IF(M151="","",VLOOKUP($B151,INDIRECT(L151),6,FALSE))</f>
        <v>33</v>
      </c>
      <c r="H151" s="38" t="str">
        <f ca="1">"U" &amp; ROW(H151)+1-$B151 &amp; ":U" &amp; ROW(H151)-$B151+VLOOKUP(1,INDIRECT("A" &amp; ROW(H151)+1-$B151 &amp; ":B999"),2,0)</f>
        <v>U147:U151</v>
      </c>
      <c r="I151" s="38" t="str">
        <f ca="1">"R" &amp; ROW(I151)+1-$B151 &amp; ":R" &amp; ROW(I151)-$B151+VLOOKUP(1,INDIRECT("A" &amp; ROW(I151)+1-$B151 &amp; ":B999"),2,0)</f>
        <v>R147:R151</v>
      </c>
      <c r="J151" s="38" t="str">
        <f ca="1">"S" &amp; ROW(J151)+1-$B151 &amp; ":S" &amp; ROW(J151)-$B151+VLOOKUP(1,INDIRECT("A" &amp; ROW(J151)+1-$B151 &amp; ":B999"),2,0)</f>
        <v>S147:S151</v>
      </c>
      <c r="K151" s="38" t="str">
        <f ca="1">"T" &amp; ROW(K151)+1-$B151 &amp; ":T" &amp; ROW(K151)-$B151+VLOOKUP(1,INDIRECT("A" &amp; ROW(K151)+1-$B151 &amp; ":B999"),2,0)</f>
        <v>T147:T151</v>
      </c>
      <c r="L151" s="38" t="str">
        <f ca="1">"M" &amp; ROW(I151)+1-$B151 &amp; ":U" &amp; ROW(I151)-$B151+VLOOKUP(1,INDIRECT("A" &amp; ROW(I151)+1-$B151 &amp; ":B999"),2,0)</f>
        <v>M147:U151</v>
      </c>
      <c r="M151">
        <f ca="1">IF(N151="","",RANK($U151,INDIRECT(H151),1))</f>
        <v>4</v>
      </c>
      <c r="N151">
        <v>19</v>
      </c>
      <c r="O151" s="2">
        <v>36</v>
      </c>
      <c r="P151" s="38">
        <v>0</v>
      </c>
      <c r="Q151" s="38">
        <v>0</v>
      </c>
      <c r="R151" s="2">
        <f t="shared" si="51"/>
        <v>36</v>
      </c>
      <c r="S151" s="2">
        <f t="shared" si="51"/>
        <v>0</v>
      </c>
      <c r="T151" s="2">
        <f t="shared" si="51"/>
        <v>0</v>
      </c>
      <c r="U151" s="2">
        <f>(((10-$R151)*10000)+$S151)*10+$T151+$N151/1000</f>
        <v>-2599999.9810000001</v>
      </c>
    </row>
    <row r="152" spans="1:23">
      <c r="A152"/>
      <c r="B152"/>
      <c r="C152"/>
      <c r="D152"/>
      <c r="E152"/>
      <c r="F152"/>
      <c r="G152"/>
      <c r="J152"/>
      <c r="K152"/>
      <c r="L152"/>
      <c r="N152"/>
      <c r="O152"/>
      <c r="P152"/>
      <c r="Q152"/>
    </row>
    <row r="153" spans="1:23">
      <c r="A153"/>
      <c r="B153"/>
      <c r="C153"/>
      <c r="D153"/>
      <c r="E153"/>
      <c r="F153"/>
      <c r="G153"/>
      <c r="J153"/>
      <c r="K153"/>
      <c r="L153"/>
      <c r="N153"/>
      <c r="O153"/>
      <c r="P153"/>
      <c r="Q153"/>
    </row>
    <row r="154" spans="1:23">
      <c r="A154"/>
      <c r="B154"/>
      <c r="C154"/>
      <c r="D154"/>
      <c r="E154"/>
      <c r="F154"/>
      <c r="G154"/>
      <c r="J154"/>
      <c r="K154"/>
      <c r="L154"/>
      <c r="N154"/>
      <c r="O154"/>
      <c r="P154"/>
      <c r="Q154"/>
    </row>
    <row r="155" spans="1:23" ht="18">
      <c r="B155" s="66" t="s">
        <v>10</v>
      </c>
      <c r="C155" s="66" t="s">
        <v>164</v>
      </c>
      <c r="E155" s="66"/>
      <c r="G155" s="68"/>
      <c r="N155" s="34" t="s">
        <v>15</v>
      </c>
      <c r="O155" s="35"/>
      <c r="P155" s="35"/>
      <c r="Q155" s="36"/>
      <c r="R155" s="36"/>
      <c r="S155" s="36"/>
      <c r="T155" s="36"/>
      <c r="U155" s="37"/>
      <c r="V155" s="37"/>
      <c r="W155" s="37"/>
    </row>
    <row r="156" spans="1:23" ht="15.75" customHeight="1">
      <c r="B156" s="66"/>
      <c r="D156" s="66"/>
      <c r="E156" s="74"/>
      <c r="N156"/>
      <c r="R156" s="2"/>
      <c r="S156" s="2"/>
      <c r="T156" s="2"/>
    </row>
    <row r="157" spans="1:23" ht="15.75" thickBot="1">
      <c r="A157" s="87" t="s">
        <v>50</v>
      </c>
      <c r="B157" s="10" t="s">
        <v>9</v>
      </c>
      <c r="C157" s="10" t="s">
        <v>62</v>
      </c>
      <c r="D157" s="10" t="s">
        <v>6</v>
      </c>
      <c r="E157" s="10" t="s">
        <v>7</v>
      </c>
      <c r="F157" s="10" t="s">
        <v>49</v>
      </c>
      <c r="G157" s="43" t="s">
        <v>13</v>
      </c>
      <c r="H157" s="40" t="s">
        <v>54</v>
      </c>
      <c r="I157" s="40" t="s">
        <v>51</v>
      </c>
      <c r="J157" s="40" t="s">
        <v>52</v>
      </c>
      <c r="K157" s="40" t="s">
        <v>53</v>
      </c>
      <c r="L157" s="40" t="s">
        <v>24</v>
      </c>
      <c r="M157" s="12" t="s">
        <v>23</v>
      </c>
      <c r="N157" s="11" t="s">
        <v>62</v>
      </c>
      <c r="O157" s="13" t="s">
        <v>11</v>
      </c>
      <c r="P157" s="39" t="s">
        <v>55</v>
      </c>
      <c r="Q157" s="39" t="s">
        <v>56</v>
      </c>
      <c r="R157" s="14" t="s">
        <v>19</v>
      </c>
      <c r="S157" s="14" t="s">
        <v>20</v>
      </c>
      <c r="T157" s="14" t="s">
        <v>21</v>
      </c>
      <c r="U157" s="12" t="s">
        <v>22</v>
      </c>
    </row>
    <row r="158" spans="1:23" ht="15">
      <c r="B158" s="77"/>
      <c r="C158" s="77"/>
      <c r="D158" s="77"/>
      <c r="E158" s="77"/>
      <c r="F158" s="77"/>
      <c r="G158" s="78"/>
      <c r="H158" s="38"/>
      <c r="I158" s="38"/>
      <c r="N158"/>
      <c r="P158" s="38"/>
      <c r="Q158" s="38"/>
      <c r="R158" s="2"/>
      <c r="S158" s="2"/>
      <c r="T158" s="2"/>
    </row>
    <row r="159" spans="1:23">
      <c r="A159" s="86" t="str">
        <f>IF(AND(N160=""),1,"")</f>
        <v/>
      </c>
      <c r="B159" s="84">
        <f>IF(B158="",1,B158+1)</f>
        <v>1</v>
      </c>
      <c r="C159" s="84">
        <f ca="1">IF(M159="","",VLOOKUP($B159,INDIRECT(L159),2,FALSE))</f>
        <v>20</v>
      </c>
      <c r="D159" s="67" t="str">
        <f ca="1">IF($C159="","",IF(ISERROR(VLOOKUP(C159,Athletes,2,FALSE)),"Unknown Athlete",PROPER(VLOOKUP(C159,Athletes,2,FALSE))))</f>
        <v>Lucy Hughes</v>
      </c>
      <c r="E159" s="67" t="str">
        <f ca="1">IF($C159="","",IF(VLOOKUP(C159,Athletes,3,FALSE)="","",VLOOKUP(C159,Athletes,3,FALSE)))</f>
        <v>CAC</v>
      </c>
      <c r="F159" s="67" t="str">
        <f ca="1">IF($C159="","",IF(ISERROR(VLOOKUP(C159,Athletes,7,FALSE)),"",VLOOKUP(C159,Athletes,7,FALSE)))</f>
        <v>U11G</v>
      </c>
      <c r="G159" s="85">
        <f ca="1">IF(M159="","",VLOOKUP($B159,INDIRECT(L159),6,FALSE))</f>
        <v>40</v>
      </c>
      <c r="H159" s="38" t="str">
        <f ca="1">"U" &amp; ROW(H159)+1-$B159 &amp; ":U" &amp; ROW(H159)-$B159+VLOOKUP(1,INDIRECT("A" &amp; ROW(H159)+1-$B159 &amp; ":B999"),2,0)</f>
        <v>U159:U163</v>
      </c>
      <c r="I159" s="38" t="str">
        <f ca="1">"R" &amp; ROW(I159)+1-$B159 &amp; ":R" &amp; ROW(I159)-$B159+VLOOKUP(1,INDIRECT("A" &amp; ROW(I159)+1-$B159 &amp; ":B999"),2,0)</f>
        <v>R159:R163</v>
      </c>
      <c r="J159" s="38" t="str">
        <f ca="1">"S" &amp; ROW(J159)+1-$B159 &amp; ":S" &amp; ROW(J159)-$B159+VLOOKUP(1,INDIRECT("A" &amp; ROW(J159)+1-$B159 &amp; ":B999"),2,0)</f>
        <v>S159:S163</v>
      </c>
      <c r="K159" s="38" t="str">
        <f ca="1">"T" &amp; ROW(K159)+1-$B159 &amp; ":T" &amp; ROW(K159)-$B159+VLOOKUP(1,INDIRECT("A" &amp; ROW(K159)+1-$B159 &amp; ":B999"),2,0)</f>
        <v>T159:T163</v>
      </c>
      <c r="L159" s="38" t="str">
        <f ca="1">"M" &amp; ROW(I159)+1-$B159 &amp; ":U" &amp; ROW(I159)-$B159+VLOOKUP(1,INDIRECT("A" &amp; ROW(I159)+1-$B159 &amp; ":B999"),2,0)</f>
        <v>M159:U163</v>
      </c>
      <c r="M159">
        <f ca="1">IF(N159="","",RANK($U159,INDIRECT(H159),1))</f>
        <v>1</v>
      </c>
      <c r="N159">
        <v>20</v>
      </c>
      <c r="O159" s="2">
        <v>40</v>
      </c>
      <c r="P159" s="38">
        <v>0</v>
      </c>
      <c r="Q159" s="38">
        <v>0</v>
      </c>
      <c r="R159" s="2">
        <f t="shared" ref="R159:T163" si="52">O159</f>
        <v>40</v>
      </c>
      <c r="S159" s="2">
        <f t="shared" si="52"/>
        <v>0</v>
      </c>
      <c r="T159" s="2">
        <f t="shared" si="52"/>
        <v>0</v>
      </c>
      <c r="U159" s="2">
        <f>(((10-$R159)*10000)+$S159)*10+$T159+$N159/1000</f>
        <v>-2999999.98</v>
      </c>
    </row>
    <row r="160" spans="1:23">
      <c r="A160" s="86" t="str">
        <f>IF(AND(N161=""),1,"")</f>
        <v/>
      </c>
      <c r="B160" s="84">
        <f>IF(B159="",1,B159+1)</f>
        <v>2</v>
      </c>
      <c r="C160" s="84">
        <f ca="1">IF(M160="","",VLOOKUP($B160,INDIRECT(L160),2,FALSE))</f>
        <v>24</v>
      </c>
      <c r="D160" s="67" t="str">
        <f ca="1">IF($C160="","",IF(ISERROR(VLOOKUP(C160,Athletes,2,FALSE)),"Unknown Athlete",PROPER(VLOOKUP(C160,Athletes,2,FALSE))))</f>
        <v>Catherine Groves</v>
      </c>
      <c r="E160" s="67" t="str">
        <f ca="1">IF($C160="","",IF(VLOOKUP(C160,Athletes,3,FALSE)="","",VLOOKUP(C160,Athletes,3,FALSE)))</f>
        <v>CAC</v>
      </c>
      <c r="F160" s="67" t="str">
        <f ca="1">IF($C160="","",IF(ISERROR(VLOOKUP(C160,Athletes,7,FALSE)),"",VLOOKUP(C160,Athletes,7,FALSE)))</f>
        <v>U11G</v>
      </c>
      <c r="G160" s="85">
        <f ca="1">IF(M160="","",VLOOKUP($B160,INDIRECT(L160),6,FALSE))</f>
        <v>40</v>
      </c>
      <c r="H160" s="38" t="str">
        <f ca="1">"U" &amp; ROW(H160)+1-$B160 &amp; ":U" &amp; ROW(H160)-$B160+VLOOKUP(1,INDIRECT("A" &amp; ROW(H160)+1-$B160 &amp; ":B999"),2,0)</f>
        <v>U159:U163</v>
      </c>
      <c r="I160" s="38" t="str">
        <f ca="1">"R" &amp; ROW(I160)+1-$B160 &amp; ":R" &amp; ROW(I160)-$B160+VLOOKUP(1,INDIRECT("A" &amp; ROW(I160)+1-$B160 &amp; ":B999"),2,0)</f>
        <v>R159:R163</v>
      </c>
      <c r="J160" s="38" t="str">
        <f ca="1">"S" &amp; ROW(J160)+1-$B160 &amp; ":S" &amp; ROW(J160)-$B160+VLOOKUP(1,INDIRECT("A" &amp; ROW(J160)+1-$B160 &amp; ":B999"),2,0)</f>
        <v>S159:S163</v>
      </c>
      <c r="K160" s="38" t="str">
        <f ca="1">"T" &amp; ROW(K160)+1-$B160 &amp; ":T" &amp; ROW(K160)-$B160+VLOOKUP(1,INDIRECT("A" &amp; ROW(K160)+1-$B160 &amp; ":B999"),2,0)</f>
        <v>T159:T163</v>
      </c>
      <c r="L160" s="38" t="str">
        <f ca="1">"M" &amp; ROW(I160)+1-$B160 &amp; ":U" &amp; ROW(I160)-$B160+VLOOKUP(1,INDIRECT("A" &amp; ROW(I160)+1-$B160 &amp; ":B999"),2,0)</f>
        <v>M159:U163</v>
      </c>
      <c r="M160">
        <f ca="1">IF(N160="","",RANK($U160,INDIRECT(H160),1))</f>
        <v>4</v>
      </c>
      <c r="N160">
        <v>21</v>
      </c>
      <c r="O160" s="2">
        <v>37</v>
      </c>
      <c r="P160" s="38">
        <v>0</v>
      </c>
      <c r="Q160" s="38">
        <v>0</v>
      </c>
      <c r="R160" s="2">
        <f t="shared" si="52"/>
        <v>37</v>
      </c>
      <c r="S160" s="2">
        <f t="shared" si="52"/>
        <v>0</v>
      </c>
      <c r="T160" s="2">
        <f t="shared" si="52"/>
        <v>0</v>
      </c>
      <c r="U160" s="2">
        <f>(((10-$R160)*10000)+$S160)*10+$T160+$N160/1000</f>
        <v>-2699999.9789999998</v>
      </c>
    </row>
    <row r="161" spans="1:23">
      <c r="A161" s="86" t="str">
        <f>IF(AND(N162=""),1,"")</f>
        <v/>
      </c>
      <c r="B161" s="84">
        <f>IF(B160="",1,B160+1)</f>
        <v>3</v>
      </c>
      <c r="C161" s="84">
        <f ca="1">IF(M161="","",VLOOKUP($B161,INDIRECT(L161),2,FALSE))</f>
        <v>22</v>
      </c>
      <c r="D161" s="67" t="str">
        <f ca="1">IF($C161="","",IF(ISERROR(VLOOKUP(C161,Athletes,2,FALSE)),"Unknown Athlete",PROPER(VLOOKUP(C161,Athletes,2,FALSE))))</f>
        <v>Rebecca Benney</v>
      </c>
      <c r="E161" s="67" t="str">
        <f ca="1">IF($C161="","",IF(VLOOKUP(C161,Athletes,3,FALSE)="","",VLOOKUP(C161,Athletes,3,FALSE)))</f>
        <v>CAC</v>
      </c>
      <c r="F161" s="67" t="str">
        <f ca="1">IF($C161="","",IF(ISERROR(VLOOKUP(C161,Athletes,7,FALSE)),"",VLOOKUP(C161,Athletes,7,FALSE)))</f>
        <v>U11G</v>
      </c>
      <c r="G161" s="85">
        <f ca="1">IF(M161="","",VLOOKUP($B161,INDIRECT(L161),6,FALSE))</f>
        <v>38</v>
      </c>
      <c r="H161" s="38" t="str">
        <f ca="1">"U" &amp; ROW(H161)+1-$B161 &amp; ":U" &amp; ROW(H161)-$B161+VLOOKUP(1,INDIRECT("A" &amp; ROW(H161)+1-$B161 &amp; ":B999"),2,0)</f>
        <v>U159:U163</v>
      </c>
      <c r="I161" s="38" t="str">
        <f ca="1">"R" &amp; ROW(I161)+1-$B161 &amp; ":R" &amp; ROW(I161)-$B161+VLOOKUP(1,INDIRECT("A" &amp; ROW(I161)+1-$B161 &amp; ":B999"),2,0)</f>
        <v>R159:R163</v>
      </c>
      <c r="J161" s="38" t="str">
        <f ca="1">"S" &amp; ROW(J161)+1-$B161 &amp; ":S" &amp; ROW(J161)-$B161+VLOOKUP(1,INDIRECT("A" &amp; ROW(J161)+1-$B161 &amp; ":B999"),2,0)</f>
        <v>S159:S163</v>
      </c>
      <c r="K161" s="38" t="str">
        <f ca="1">"T" &amp; ROW(K161)+1-$B161 &amp; ":T" &amp; ROW(K161)-$B161+VLOOKUP(1,INDIRECT("A" &amp; ROW(K161)+1-$B161 &amp; ":B999"),2,0)</f>
        <v>T159:T163</v>
      </c>
      <c r="L161" s="38" t="str">
        <f ca="1">"M" &amp; ROW(I161)+1-$B161 &amp; ":U" &amp; ROW(I161)-$B161+VLOOKUP(1,INDIRECT("A" &amp; ROW(I161)+1-$B161 &amp; ":B999"),2,0)</f>
        <v>M159:U163</v>
      </c>
      <c r="M161">
        <f ca="1">IF(N161="","",RANK($U161,INDIRECT(H161),1))</f>
        <v>3</v>
      </c>
      <c r="N161">
        <v>22</v>
      </c>
      <c r="O161" s="2">
        <v>38</v>
      </c>
      <c r="P161" s="38">
        <v>0</v>
      </c>
      <c r="Q161" s="38">
        <v>0</v>
      </c>
      <c r="R161" s="2">
        <f t="shared" si="52"/>
        <v>38</v>
      </c>
      <c r="S161" s="2">
        <f t="shared" si="52"/>
        <v>0</v>
      </c>
      <c r="T161" s="2">
        <f t="shared" si="52"/>
        <v>0</v>
      </c>
      <c r="U161" s="2">
        <f>(((10-$R161)*10000)+$S161)*10+$T161+$N161/1000</f>
        <v>-2799999.9780000001</v>
      </c>
    </row>
    <row r="162" spans="1:23">
      <c r="A162" s="86" t="str">
        <f>IF(AND(N163=""),1,"")</f>
        <v/>
      </c>
      <c r="B162" s="84">
        <f>IF(B161="",1,B161+1)</f>
        <v>4</v>
      </c>
      <c r="C162" s="84">
        <f ca="1">IF(M162="","",VLOOKUP($B162,INDIRECT(L162),2,FALSE))</f>
        <v>21</v>
      </c>
      <c r="D162" s="67" t="str">
        <f ca="1">IF($C162="","",IF(ISERROR(VLOOKUP(C162,Athletes,2,FALSE)),"Unknown Athlete",PROPER(VLOOKUP(C162,Athletes,2,FALSE))))</f>
        <v>Isabel Jones</v>
      </c>
      <c r="E162" s="67" t="str">
        <f ca="1">IF($C162="","",IF(VLOOKUP(C162,Athletes,3,FALSE)="","",VLOOKUP(C162,Athletes,3,FALSE)))</f>
        <v>N&amp;P</v>
      </c>
      <c r="F162" s="67" t="str">
        <f ca="1">IF($C162="","",IF(ISERROR(VLOOKUP(C162,Athletes,7,FALSE)),"",VLOOKUP(C162,Athletes,7,FALSE)))</f>
        <v>U11G</v>
      </c>
      <c r="G162" s="85">
        <f ca="1">IF(M162="","",VLOOKUP($B162,INDIRECT(L162),6,FALSE))</f>
        <v>37</v>
      </c>
      <c r="H162" s="38" t="str">
        <f ca="1">"U" &amp; ROW(H162)+1-$B162 &amp; ":U" &amp; ROW(H162)-$B162+VLOOKUP(1,INDIRECT("A" &amp; ROW(H162)+1-$B162 &amp; ":B999"),2,0)</f>
        <v>U159:U163</v>
      </c>
      <c r="I162" s="38" t="str">
        <f ca="1">"R" &amp; ROW(I162)+1-$B162 &amp; ":R" &amp; ROW(I162)-$B162+VLOOKUP(1,INDIRECT("A" &amp; ROW(I162)+1-$B162 &amp; ":B999"),2,0)</f>
        <v>R159:R163</v>
      </c>
      <c r="J162" s="38" t="str">
        <f ca="1">"S" &amp; ROW(J162)+1-$B162 &amp; ":S" &amp; ROW(J162)-$B162+VLOOKUP(1,INDIRECT("A" &amp; ROW(J162)+1-$B162 &amp; ":B999"),2,0)</f>
        <v>S159:S163</v>
      </c>
      <c r="K162" s="38" t="str">
        <f ca="1">"T" &amp; ROW(K162)+1-$B162 &amp; ":T" &amp; ROW(K162)-$B162+VLOOKUP(1,INDIRECT("A" &amp; ROW(K162)+1-$B162 &amp; ":B999"),2,0)</f>
        <v>T159:T163</v>
      </c>
      <c r="L162" s="38" t="str">
        <f ca="1">"M" &amp; ROW(I162)+1-$B162 &amp; ":U" &amp; ROW(I162)-$B162+VLOOKUP(1,INDIRECT("A" &amp; ROW(I162)+1-$B162 &amp; ":B999"),2,0)</f>
        <v>M159:U163</v>
      </c>
      <c r="M162">
        <f ca="1">IF(N162="","",RANK($U162,INDIRECT(H162),1))</f>
        <v>5</v>
      </c>
      <c r="N162">
        <v>23</v>
      </c>
      <c r="O162" s="2">
        <v>37</v>
      </c>
      <c r="P162" s="38">
        <v>0</v>
      </c>
      <c r="Q162" s="38">
        <v>0</v>
      </c>
      <c r="R162" s="2">
        <f t="shared" si="52"/>
        <v>37</v>
      </c>
      <c r="S162" s="2">
        <f t="shared" si="52"/>
        <v>0</v>
      </c>
      <c r="T162" s="2">
        <f t="shared" si="52"/>
        <v>0</v>
      </c>
      <c r="U162" s="2">
        <f>(((10-$R162)*10000)+$S162)*10+$T162+$N162/1000</f>
        <v>-2699999.977</v>
      </c>
    </row>
    <row r="163" spans="1:23">
      <c r="A163" s="86">
        <f>IF(AND(N164=""),1,"")</f>
        <v>1</v>
      </c>
      <c r="B163" s="84">
        <f>IF(B162="",1,B162+1)</f>
        <v>5</v>
      </c>
      <c r="C163" s="84">
        <f ca="1">IF(M163="","",VLOOKUP($B163,INDIRECT(L163),2,FALSE))</f>
        <v>23</v>
      </c>
      <c r="D163" s="67" t="str">
        <f ca="1">IF($C163="","",IF(ISERROR(VLOOKUP(C163,Athletes,2,FALSE)),"Unknown Athlete",PROPER(VLOOKUP(C163,Athletes,2,FALSE))))</f>
        <v>Zoe Lawrence</v>
      </c>
      <c r="E163" s="67" t="str">
        <f ca="1">IF($C163="","",IF(VLOOKUP(C163,Athletes,3,FALSE)="","",VLOOKUP(C163,Athletes,3,FALSE)))</f>
        <v>CAC</v>
      </c>
      <c r="F163" s="67" t="str">
        <f ca="1">IF($C163="","",IF(ISERROR(VLOOKUP(C163,Athletes,7,FALSE)),"",VLOOKUP(C163,Athletes,7,FALSE)))</f>
        <v>U11G</v>
      </c>
      <c r="G163" s="85">
        <f ca="1">IF(M163="","",VLOOKUP($B163,INDIRECT(L163),6,FALSE))</f>
        <v>37</v>
      </c>
      <c r="H163" s="38" t="str">
        <f ca="1">"U" &amp; ROW(H163)+1-$B163 &amp; ":U" &amp; ROW(H163)-$B163+VLOOKUP(1,INDIRECT("A" &amp; ROW(H163)+1-$B163 &amp; ":B999"),2,0)</f>
        <v>U159:U163</v>
      </c>
      <c r="I163" s="38" t="str">
        <f ca="1">"R" &amp; ROW(I163)+1-$B163 &amp; ":R" &amp; ROW(I163)-$B163+VLOOKUP(1,INDIRECT("A" &amp; ROW(I163)+1-$B163 &amp; ":B999"),2,0)</f>
        <v>R159:R163</v>
      </c>
      <c r="J163" s="38" t="str">
        <f ca="1">"S" &amp; ROW(J163)+1-$B163 &amp; ":S" &amp; ROW(J163)-$B163+VLOOKUP(1,INDIRECT("A" &amp; ROW(J163)+1-$B163 &amp; ":B999"),2,0)</f>
        <v>S159:S163</v>
      </c>
      <c r="K163" s="38" t="str">
        <f ca="1">"T" &amp; ROW(K163)+1-$B163 &amp; ":T" &amp; ROW(K163)-$B163+VLOOKUP(1,INDIRECT("A" &amp; ROW(K163)+1-$B163 &amp; ":B999"),2,0)</f>
        <v>T159:T163</v>
      </c>
      <c r="L163" s="38" t="str">
        <f ca="1">"M" &amp; ROW(I163)+1-$B163 &amp; ":U" &amp; ROW(I163)-$B163+VLOOKUP(1,INDIRECT("A" &amp; ROW(I163)+1-$B163 &amp; ":B999"),2,0)</f>
        <v>M159:U163</v>
      </c>
      <c r="M163">
        <f ca="1">IF(N163="","",RANK($U163,INDIRECT(H163),1))</f>
        <v>2</v>
      </c>
      <c r="N163">
        <v>24</v>
      </c>
      <c r="O163" s="2">
        <v>40</v>
      </c>
      <c r="P163" s="38">
        <v>0</v>
      </c>
      <c r="Q163" s="38">
        <v>0</v>
      </c>
      <c r="R163" s="2">
        <f t="shared" si="52"/>
        <v>40</v>
      </c>
      <c r="S163" s="2">
        <f t="shared" si="52"/>
        <v>0</v>
      </c>
      <c r="T163" s="2">
        <f t="shared" si="52"/>
        <v>0</v>
      </c>
      <c r="U163" s="2">
        <f>(((10-$R163)*10000)+$S163)*10+$T163+$N163/1000</f>
        <v>-2999999.9759999998</v>
      </c>
    </row>
    <row r="164" spans="1:23">
      <c r="A164"/>
      <c r="B164"/>
      <c r="C164"/>
      <c r="D164"/>
      <c r="E164"/>
      <c r="F164"/>
      <c r="G164"/>
      <c r="J164"/>
      <c r="K164"/>
      <c r="L164"/>
      <c r="N164"/>
      <c r="O164"/>
      <c r="P164"/>
      <c r="Q164"/>
    </row>
    <row r="165" spans="1:23">
      <c r="A165"/>
      <c r="B165"/>
      <c r="C165"/>
      <c r="D165"/>
      <c r="E165"/>
      <c r="F165"/>
      <c r="G165"/>
      <c r="J165"/>
      <c r="K165"/>
      <c r="L165"/>
      <c r="N165"/>
      <c r="O165"/>
      <c r="P165"/>
      <c r="Q165"/>
    </row>
    <row r="166" spans="1:23">
      <c r="A166"/>
      <c r="B166"/>
      <c r="C166"/>
      <c r="D166"/>
      <c r="E166"/>
      <c r="F166"/>
      <c r="G166"/>
      <c r="J166"/>
      <c r="K166"/>
      <c r="L166"/>
      <c r="N166"/>
      <c r="O166"/>
      <c r="P166"/>
      <c r="Q166"/>
    </row>
    <row r="167" spans="1:23" ht="18">
      <c r="B167" s="66" t="s">
        <v>10</v>
      </c>
      <c r="C167" s="66" t="s">
        <v>165</v>
      </c>
      <c r="E167" s="66"/>
      <c r="G167" s="68"/>
      <c r="N167" s="34" t="s">
        <v>15</v>
      </c>
      <c r="O167" s="35"/>
      <c r="P167" s="35"/>
      <c r="Q167" s="36"/>
      <c r="R167" s="36"/>
      <c r="S167" s="36"/>
      <c r="T167" s="36"/>
      <c r="U167" s="37"/>
      <c r="V167" s="37"/>
      <c r="W167" s="37"/>
    </row>
    <row r="168" spans="1:23" ht="15.75" customHeight="1">
      <c r="B168" s="66"/>
      <c r="D168" s="66"/>
      <c r="E168" s="74"/>
      <c r="N168"/>
      <c r="R168" s="2"/>
      <c r="S168" s="2"/>
      <c r="T168" s="2"/>
    </row>
    <row r="169" spans="1:23" ht="15.75" thickBot="1">
      <c r="A169" s="87" t="s">
        <v>50</v>
      </c>
      <c r="B169" s="10" t="s">
        <v>9</v>
      </c>
      <c r="C169" s="10" t="s">
        <v>62</v>
      </c>
      <c r="D169" s="10" t="s">
        <v>6</v>
      </c>
      <c r="E169" s="10" t="s">
        <v>7</v>
      </c>
      <c r="F169" s="10" t="s">
        <v>49</v>
      </c>
      <c r="G169" s="43" t="s">
        <v>13</v>
      </c>
      <c r="H169" s="40" t="s">
        <v>54</v>
      </c>
      <c r="I169" s="40" t="s">
        <v>51</v>
      </c>
      <c r="J169" s="40" t="s">
        <v>52</v>
      </c>
      <c r="K169" s="40" t="s">
        <v>53</v>
      </c>
      <c r="L169" s="40" t="s">
        <v>24</v>
      </c>
      <c r="M169" s="12" t="s">
        <v>23</v>
      </c>
      <c r="N169" s="11" t="s">
        <v>62</v>
      </c>
      <c r="O169" s="13" t="s">
        <v>11</v>
      </c>
      <c r="P169" s="39" t="s">
        <v>55</v>
      </c>
      <c r="Q169" s="39" t="s">
        <v>56</v>
      </c>
      <c r="R169" s="14" t="s">
        <v>19</v>
      </c>
      <c r="S169" s="14" t="s">
        <v>20</v>
      </c>
      <c r="T169" s="14" t="s">
        <v>21</v>
      </c>
      <c r="U169" s="12" t="s">
        <v>22</v>
      </c>
    </row>
    <row r="170" spans="1:23" ht="15">
      <c r="B170" s="77"/>
      <c r="C170" s="77"/>
      <c r="D170" s="77"/>
      <c r="E170" s="77"/>
      <c r="F170" s="77"/>
      <c r="G170" s="78"/>
      <c r="H170" s="38"/>
      <c r="I170" s="38"/>
      <c r="N170"/>
      <c r="P170" s="38"/>
      <c r="Q170" s="38"/>
      <c r="R170" s="2"/>
      <c r="S170" s="2"/>
      <c r="T170" s="2"/>
    </row>
    <row r="171" spans="1:23">
      <c r="A171" s="86" t="str">
        <f>IF(AND(N172=""),1,"")</f>
        <v/>
      </c>
      <c r="B171" s="84">
        <f>IF(B170="",1,B170+1)</f>
        <v>1</v>
      </c>
      <c r="C171" s="84">
        <f ca="1">IF(M171="","",VLOOKUP($B171,INDIRECT(L171),2,FALSE))</f>
        <v>26</v>
      </c>
      <c r="D171" s="67" t="str">
        <f ca="1">IF($C171="","",IF(ISERROR(VLOOKUP(C171,Athletes,2,FALSE)),"Unknown Athlete",PROPER(VLOOKUP(C171,Athletes,2,FALSE))))</f>
        <v xml:space="preserve">Sam Brereton </v>
      </c>
      <c r="E171" s="67" t="str">
        <f ca="1">IF($C171="","",IF(VLOOKUP(C171,Athletes,3,FALSE)="","",VLOOKUP(C171,Athletes,3,FALSE)))</f>
        <v>N&amp;P</v>
      </c>
      <c r="F171" s="67" t="str">
        <f ca="1">IF($C171="","",IF(ISERROR(VLOOKUP(C171,Athletes,7,FALSE)),"",VLOOKUP(C171,Athletes,7,FALSE)))</f>
        <v>U12B</v>
      </c>
      <c r="G171" s="85">
        <f ca="1">IF(M171="","",VLOOKUP($B171,INDIRECT(L171),6,FALSE))</f>
        <v>42</v>
      </c>
      <c r="H171" s="38" t="str">
        <f ca="1">"U" &amp; ROW(H171)+1-$B171 &amp; ":U" &amp; ROW(H171)-$B171+VLOOKUP(1,INDIRECT("A" &amp; ROW(H171)+1-$B171 &amp; ":B999"),2,0)</f>
        <v>U171:U172</v>
      </c>
      <c r="I171" s="38" t="str">
        <f ca="1">"R" &amp; ROW(I171)+1-$B171 &amp; ":R" &amp; ROW(I171)-$B171+VLOOKUP(1,INDIRECT("A" &amp; ROW(I171)+1-$B171 &amp; ":B999"),2,0)</f>
        <v>R171:R172</v>
      </c>
      <c r="J171" s="38" t="str">
        <f ca="1">"S" &amp; ROW(J171)+1-$B171 &amp; ":S" &amp; ROW(J171)-$B171+VLOOKUP(1,INDIRECT("A" &amp; ROW(J171)+1-$B171 &amp; ":B999"),2,0)</f>
        <v>S171:S172</v>
      </c>
      <c r="K171" s="38" t="str">
        <f ca="1">"T" &amp; ROW(K171)+1-$B171 &amp; ":T" &amp; ROW(K171)-$B171+VLOOKUP(1,INDIRECT("A" &amp; ROW(K171)+1-$B171 &amp; ":B999"),2,0)</f>
        <v>T171:T172</v>
      </c>
      <c r="L171" s="38" t="str">
        <f ca="1">"M" &amp; ROW(I171)+1-$B171 &amp; ":U" &amp; ROW(I171)-$B171+VLOOKUP(1,INDIRECT("A" &amp; ROW(I171)+1-$B171 &amp; ":B999"),2,0)</f>
        <v>M171:U172</v>
      </c>
      <c r="M171">
        <f ca="1">IF(N171="","",RANK($U171,INDIRECT(H171),1))</f>
        <v>2</v>
      </c>
      <c r="N171">
        <v>25</v>
      </c>
      <c r="O171" s="2">
        <v>40</v>
      </c>
      <c r="P171" s="38">
        <v>0</v>
      </c>
      <c r="Q171" s="38">
        <v>0</v>
      </c>
      <c r="R171" s="2">
        <f t="shared" ref="R171:T172" si="53">O171</f>
        <v>40</v>
      </c>
      <c r="S171" s="2">
        <f t="shared" si="53"/>
        <v>0</v>
      </c>
      <c r="T171" s="2">
        <f t="shared" si="53"/>
        <v>0</v>
      </c>
      <c r="U171" s="2">
        <f>(((10-$R171)*10000)+$S171)*10+$T171+$N171/1000</f>
        <v>-2999999.9750000001</v>
      </c>
    </row>
    <row r="172" spans="1:23">
      <c r="A172" s="86">
        <f>IF(AND(N173=""),1,"")</f>
        <v>1</v>
      </c>
      <c r="B172" s="84">
        <f>IF(B171="",1,B171+1)</f>
        <v>2</v>
      </c>
      <c r="C172" s="84">
        <f ca="1">IF(M172="","",VLOOKUP($B172,INDIRECT(L172),2,FALSE))</f>
        <v>25</v>
      </c>
      <c r="D172" s="67" t="str">
        <f ca="1">IF($C172="","",IF(ISERROR(VLOOKUP(C172,Athletes,2,FALSE)),"Unknown Athlete",PROPER(VLOOKUP(C172,Athletes,2,FALSE))))</f>
        <v>Leon Smith</v>
      </c>
      <c r="E172" s="67" t="str">
        <f ca="1">IF($C172="","",IF(VLOOKUP(C172,Athletes,3,FALSE)="","",VLOOKUP(C172,Athletes,3,FALSE)))</f>
        <v>CAC</v>
      </c>
      <c r="F172" s="67" t="str">
        <f ca="1">IF($C172="","",IF(ISERROR(VLOOKUP(C172,Athletes,7,FALSE)),"",VLOOKUP(C172,Athletes,7,FALSE)))</f>
        <v>U12B</v>
      </c>
      <c r="G172" s="85">
        <f ca="1">IF(M172="","",VLOOKUP($B172,INDIRECT(L172),6,FALSE))</f>
        <v>40</v>
      </c>
      <c r="H172" s="38" t="str">
        <f ca="1">"U" &amp; ROW(H172)+1-$B172 &amp; ":U" &amp; ROW(H172)-$B172+VLOOKUP(1,INDIRECT("A" &amp; ROW(H172)+1-$B172 &amp; ":B999"),2,0)</f>
        <v>U171:U172</v>
      </c>
      <c r="I172" s="38" t="str">
        <f ca="1">"R" &amp; ROW(I172)+1-$B172 &amp; ":R" &amp; ROW(I172)-$B172+VLOOKUP(1,INDIRECT("A" &amp; ROW(I172)+1-$B172 &amp; ":B999"),2,0)</f>
        <v>R171:R172</v>
      </c>
      <c r="J172" s="38" t="str">
        <f ca="1">"S" &amp; ROW(J172)+1-$B172 &amp; ":S" &amp; ROW(J172)-$B172+VLOOKUP(1,INDIRECT("A" &amp; ROW(J172)+1-$B172 &amp; ":B999"),2,0)</f>
        <v>S171:S172</v>
      </c>
      <c r="K172" s="38" t="str">
        <f ca="1">"T" &amp; ROW(K172)+1-$B172 &amp; ":T" &amp; ROW(K172)-$B172+VLOOKUP(1,INDIRECT("A" &amp; ROW(K172)+1-$B172 &amp; ":B999"),2,0)</f>
        <v>T171:T172</v>
      </c>
      <c r="L172" s="38" t="str">
        <f ca="1">"M" &amp; ROW(I172)+1-$B172 &amp; ":U" &amp; ROW(I172)-$B172+VLOOKUP(1,INDIRECT("A" &amp; ROW(I172)+1-$B172 &amp; ":B999"),2,0)</f>
        <v>M171:U172</v>
      </c>
      <c r="M172">
        <f ca="1">IF(N172="","",RANK($U172,INDIRECT(H172),1))</f>
        <v>1</v>
      </c>
      <c r="N172">
        <v>26</v>
      </c>
      <c r="O172" s="2">
        <v>42</v>
      </c>
      <c r="P172" s="38">
        <v>0</v>
      </c>
      <c r="Q172" s="38">
        <v>0</v>
      </c>
      <c r="R172" s="2">
        <f t="shared" si="53"/>
        <v>42</v>
      </c>
      <c r="S172" s="2">
        <f t="shared" si="53"/>
        <v>0</v>
      </c>
      <c r="T172" s="2">
        <f t="shared" si="53"/>
        <v>0</v>
      </c>
      <c r="U172" s="2">
        <f>(((10-$R172)*10000)+$S172)*10+$T172+$N172/1000</f>
        <v>-3199999.9739999999</v>
      </c>
    </row>
    <row r="173" spans="1:23">
      <c r="A173"/>
      <c r="B173"/>
      <c r="C173"/>
      <c r="D173"/>
      <c r="E173"/>
      <c r="F173"/>
      <c r="G173"/>
      <c r="J173"/>
      <c r="K173"/>
      <c r="L173"/>
      <c r="N173"/>
      <c r="O173"/>
      <c r="P173"/>
      <c r="Q173"/>
    </row>
    <row r="174" spans="1:23">
      <c r="A174"/>
      <c r="B174"/>
      <c r="C174"/>
      <c r="D174"/>
      <c r="E174"/>
      <c r="F174"/>
      <c r="G174"/>
      <c r="J174"/>
      <c r="K174"/>
      <c r="L174"/>
      <c r="N174"/>
      <c r="O174"/>
      <c r="P174"/>
      <c r="Q174"/>
    </row>
    <row r="175" spans="1:23">
      <c r="A175"/>
      <c r="B175"/>
      <c r="C175"/>
      <c r="D175"/>
      <c r="E175"/>
      <c r="F175"/>
      <c r="G175"/>
      <c r="J175"/>
      <c r="K175"/>
      <c r="L175"/>
      <c r="N175"/>
      <c r="O175"/>
      <c r="P175"/>
      <c r="Q175"/>
    </row>
    <row r="176" spans="1:23" ht="18">
      <c r="B176" s="66" t="s">
        <v>10</v>
      </c>
      <c r="C176" s="66" t="s">
        <v>166</v>
      </c>
      <c r="E176" s="66"/>
      <c r="G176" s="68"/>
      <c r="N176" s="34" t="s">
        <v>15</v>
      </c>
      <c r="O176" s="35"/>
      <c r="P176" s="35"/>
      <c r="Q176" s="36"/>
      <c r="R176" s="36"/>
      <c r="S176" s="36"/>
      <c r="T176" s="36"/>
      <c r="U176" s="37"/>
      <c r="V176" s="37"/>
      <c r="W176" s="37"/>
    </row>
    <row r="177" spans="1:21" ht="15.75" customHeight="1">
      <c r="B177" s="66"/>
      <c r="D177" s="66"/>
      <c r="E177" s="74"/>
      <c r="N177"/>
      <c r="R177" s="2"/>
      <c r="S177" s="2"/>
      <c r="T177" s="2"/>
    </row>
    <row r="178" spans="1:21" ht="15.75" thickBot="1">
      <c r="A178" s="87" t="s">
        <v>50</v>
      </c>
      <c r="B178" s="10" t="s">
        <v>9</v>
      </c>
      <c r="C178" s="10" t="s">
        <v>62</v>
      </c>
      <c r="D178" s="10" t="s">
        <v>6</v>
      </c>
      <c r="E178" s="10" t="s">
        <v>7</v>
      </c>
      <c r="F178" s="10" t="s">
        <v>49</v>
      </c>
      <c r="G178" s="43" t="s">
        <v>13</v>
      </c>
      <c r="H178" s="40" t="s">
        <v>54</v>
      </c>
      <c r="I178" s="40" t="s">
        <v>51</v>
      </c>
      <c r="J178" s="40" t="s">
        <v>52</v>
      </c>
      <c r="K178" s="40" t="s">
        <v>53</v>
      </c>
      <c r="L178" s="40" t="s">
        <v>24</v>
      </c>
      <c r="M178" s="12" t="s">
        <v>23</v>
      </c>
      <c r="N178" s="11" t="s">
        <v>62</v>
      </c>
      <c r="O178" s="13" t="s">
        <v>11</v>
      </c>
      <c r="P178" s="39" t="s">
        <v>55</v>
      </c>
      <c r="Q178" s="39" t="s">
        <v>56</v>
      </c>
      <c r="R178" s="14" t="s">
        <v>19</v>
      </c>
      <c r="S178" s="14" t="s">
        <v>20</v>
      </c>
      <c r="T178" s="14" t="s">
        <v>21</v>
      </c>
      <c r="U178" s="12" t="s">
        <v>22</v>
      </c>
    </row>
    <row r="179" spans="1:21" ht="15">
      <c r="B179" s="77"/>
      <c r="C179" s="77"/>
      <c r="D179" s="77"/>
      <c r="E179" s="77"/>
      <c r="F179" s="77"/>
      <c r="G179" s="78"/>
      <c r="H179" s="38"/>
      <c r="I179" s="38"/>
      <c r="N179"/>
      <c r="P179" s="38"/>
      <c r="Q179" s="38"/>
      <c r="R179" s="2"/>
      <c r="S179" s="2"/>
      <c r="T179" s="2"/>
    </row>
    <row r="180" spans="1:21">
      <c r="A180" s="86" t="str">
        <f t="shared" ref="A180:A229" si="54">IF(AND(N181=""),1,"")</f>
        <v/>
      </c>
      <c r="B180" s="84">
        <f t="shared" ref="B180:B229" si="55">IF(B179="",1,B179+1)</f>
        <v>1</v>
      </c>
      <c r="C180" s="84">
        <f ca="1">IF(M180="","",VLOOKUP($B180,INDIRECT(L180),2,FALSE))</f>
        <v>29</v>
      </c>
      <c r="D180" s="67" t="str">
        <f t="shared" ref="D180:D211" ca="1" si="56">IF($C180="","",IF(ISERROR(VLOOKUP(C180,Athletes,2,FALSE)),"Unknown Athlete",PROPER(VLOOKUP(C180,Athletes,2,FALSE))))</f>
        <v>Kerenza Riley</v>
      </c>
      <c r="E180" s="67" t="str">
        <f t="shared" ref="E180:E211" ca="1" si="57">IF($C180="","",IF(VLOOKUP(C180,Athletes,3,FALSE)="","",VLOOKUP(C180,Athletes,3,FALSE)))</f>
        <v>CAC</v>
      </c>
      <c r="F180" s="67" t="str">
        <f t="shared" ref="F180:F229" ca="1" si="58">IF($C180="","",IF(ISERROR(VLOOKUP(C180,Athletes,7,FALSE)),"",VLOOKUP(C180,Athletes,7,FALSE)))</f>
        <v>U12G</v>
      </c>
      <c r="G180" s="85">
        <f t="shared" ref="G180:G229" ca="1" si="59">IF(M180="","",VLOOKUP($B180,INDIRECT(L180),6,FALSE))</f>
        <v>46</v>
      </c>
      <c r="H180" s="38" t="str">
        <f t="shared" ref="H180:H229" ca="1" si="60">"U" &amp; ROW(H180)+1-$B180 &amp; ":U" &amp; ROW(H180)-$B180+VLOOKUP(1,INDIRECT("A" &amp; ROW(H180)+1-$B180 &amp; ":B999"),2,0)</f>
        <v>U180:U182</v>
      </c>
      <c r="I180" s="38" t="str">
        <f t="shared" ref="I180:I229" ca="1" si="61">"R" &amp; ROW(I180)+1-$B180 &amp; ":R" &amp; ROW(I180)-$B180+VLOOKUP(1,INDIRECT("A" &amp; ROW(I180)+1-$B180 &amp; ":B999"),2,0)</f>
        <v>R180:R182</v>
      </c>
      <c r="J180" s="38" t="str">
        <f t="shared" ref="J180:J229" ca="1" si="62">"S" &amp; ROW(J180)+1-$B180 &amp; ":S" &amp; ROW(J180)-$B180+VLOOKUP(1,INDIRECT("A" &amp; ROW(J180)+1-$B180 &amp; ":B999"),2,0)</f>
        <v>S180:S182</v>
      </c>
      <c r="K180" s="38" t="str">
        <f t="shared" ref="K180:K229" ca="1" si="63">"T" &amp; ROW(K180)+1-$B180 &amp; ":T" &amp; ROW(K180)-$B180+VLOOKUP(1,INDIRECT("A" &amp; ROW(K180)+1-$B180 &amp; ":B999"),2,0)</f>
        <v>T180:T182</v>
      </c>
      <c r="L180" s="38" t="str">
        <f t="shared" ref="L180:L229" ca="1" si="64">"M" &amp; ROW(I180)+1-$B180 &amp; ":U" &amp; ROW(I180)-$B180+VLOOKUP(1,INDIRECT("A" &amp; ROW(I180)+1-$B180 &amp; ":B999"),2,0)</f>
        <v>M180:U182</v>
      </c>
      <c r="M180">
        <f t="shared" ref="M180:M229" ca="1" si="65">IF(N180="","",RANK($U180,INDIRECT(H180),1))</f>
        <v>2</v>
      </c>
      <c r="N180">
        <v>27</v>
      </c>
      <c r="O180" s="2">
        <v>40</v>
      </c>
      <c r="P180" s="38">
        <v>0</v>
      </c>
      <c r="Q180" s="38">
        <v>0</v>
      </c>
      <c r="R180" s="2">
        <f t="shared" ref="R180:R229" si="66">O180</f>
        <v>40</v>
      </c>
      <c r="S180" s="2">
        <f t="shared" ref="S180:S229" si="67">P180</f>
        <v>0</v>
      </c>
      <c r="T180" s="2">
        <f t="shared" ref="T180:T229" si="68">Q180</f>
        <v>0</v>
      </c>
      <c r="U180" s="2">
        <f t="shared" ref="U180:U229" si="69">(((10-$R180)*10000)+$S180)*10+$T180+$N180/1000</f>
        <v>-2999999.9730000002</v>
      </c>
    </row>
    <row r="181" spans="1:21">
      <c r="A181" s="86" t="str">
        <f t="shared" si="54"/>
        <v/>
      </c>
      <c r="B181" s="84">
        <f t="shared" si="55"/>
        <v>2</v>
      </c>
      <c r="C181" s="84">
        <f t="shared" ref="C181:C229" ca="1" si="70">IF(M181="","",VLOOKUP($B181,INDIRECT(L181),2,FALSE))</f>
        <v>27</v>
      </c>
      <c r="D181" s="67" t="str">
        <f t="shared" ca="1" si="56"/>
        <v>Amara Thompson</v>
      </c>
      <c r="E181" s="67" t="str">
        <f t="shared" ca="1" si="57"/>
        <v>N&amp;P</v>
      </c>
      <c r="F181" s="67" t="str">
        <f t="shared" ca="1" si="58"/>
        <v>U12G</v>
      </c>
      <c r="G181" s="85">
        <f t="shared" ca="1" si="59"/>
        <v>40</v>
      </c>
      <c r="H181" s="38" t="str">
        <f t="shared" ca="1" si="60"/>
        <v>U180:U182</v>
      </c>
      <c r="I181" s="38" t="str">
        <f t="shared" ca="1" si="61"/>
        <v>R180:R182</v>
      </c>
      <c r="J181" s="38" t="str">
        <f t="shared" ca="1" si="62"/>
        <v>S180:S182</v>
      </c>
      <c r="K181" s="38" t="str">
        <f t="shared" ca="1" si="63"/>
        <v>T180:T182</v>
      </c>
      <c r="L181" s="38" t="str">
        <f t="shared" ca="1" si="64"/>
        <v>M180:U182</v>
      </c>
      <c r="M181">
        <f t="shared" ca="1" si="65"/>
        <v>3</v>
      </c>
      <c r="N181">
        <v>28</v>
      </c>
      <c r="O181" s="2">
        <v>39</v>
      </c>
      <c r="P181" s="38">
        <v>0</v>
      </c>
      <c r="Q181" s="38">
        <v>0</v>
      </c>
      <c r="R181" s="2">
        <f t="shared" si="66"/>
        <v>39</v>
      </c>
      <c r="S181" s="2">
        <f t="shared" si="67"/>
        <v>0</v>
      </c>
      <c r="T181" s="2">
        <f t="shared" si="68"/>
        <v>0</v>
      </c>
      <c r="U181" s="2">
        <f t="shared" si="69"/>
        <v>-2899999.9720000001</v>
      </c>
    </row>
    <row r="182" spans="1:21">
      <c r="A182" s="86">
        <f t="shared" si="54"/>
        <v>1</v>
      </c>
      <c r="B182" s="84">
        <f t="shared" si="55"/>
        <v>3</v>
      </c>
      <c r="C182" s="84">
        <f t="shared" ca="1" si="70"/>
        <v>28</v>
      </c>
      <c r="D182" s="67" t="str">
        <f t="shared" ca="1" si="56"/>
        <v>Jess White</v>
      </c>
      <c r="E182" s="67" t="str">
        <f t="shared" ca="1" si="57"/>
        <v>CAC</v>
      </c>
      <c r="F182" s="67" t="str">
        <f t="shared" ca="1" si="58"/>
        <v>U12G</v>
      </c>
      <c r="G182" s="85">
        <f t="shared" ca="1" si="59"/>
        <v>39</v>
      </c>
      <c r="H182" s="38" t="str">
        <f t="shared" ca="1" si="60"/>
        <v>U180:U182</v>
      </c>
      <c r="I182" s="38" t="str">
        <f t="shared" ca="1" si="61"/>
        <v>R180:R182</v>
      </c>
      <c r="J182" s="38" t="str">
        <f t="shared" ca="1" si="62"/>
        <v>S180:S182</v>
      </c>
      <c r="K182" s="38" t="str">
        <f t="shared" ca="1" si="63"/>
        <v>T180:T182</v>
      </c>
      <c r="L182" s="38" t="str">
        <f t="shared" ca="1" si="64"/>
        <v>M180:U182</v>
      </c>
      <c r="M182">
        <f t="shared" ca="1" si="65"/>
        <v>1</v>
      </c>
      <c r="N182">
        <v>29</v>
      </c>
      <c r="O182" s="2">
        <v>46</v>
      </c>
      <c r="P182" s="38">
        <v>0</v>
      </c>
      <c r="Q182" s="38">
        <v>0</v>
      </c>
      <c r="R182" s="2">
        <f t="shared" si="66"/>
        <v>46</v>
      </c>
      <c r="S182" s="2">
        <f t="shared" si="67"/>
        <v>0</v>
      </c>
      <c r="T182" s="2">
        <f t="shared" si="68"/>
        <v>0</v>
      </c>
      <c r="U182" s="2">
        <f t="shared" si="69"/>
        <v>-3599999.9709999999</v>
      </c>
    </row>
    <row r="183" spans="1:21">
      <c r="A183" s="86">
        <f t="shared" si="54"/>
        <v>1</v>
      </c>
      <c r="B183" s="84">
        <f t="shared" si="55"/>
        <v>4</v>
      </c>
      <c r="C183" s="84" t="str">
        <f t="shared" ca="1" si="70"/>
        <v/>
      </c>
      <c r="D183" s="67" t="str">
        <f t="shared" ca="1" si="56"/>
        <v/>
      </c>
      <c r="E183" s="67" t="str">
        <f t="shared" ca="1" si="57"/>
        <v/>
      </c>
      <c r="F183" s="67" t="str">
        <f t="shared" ca="1" si="58"/>
        <v/>
      </c>
      <c r="G183" s="85" t="str">
        <f t="shared" ca="1" si="59"/>
        <v/>
      </c>
      <c r="H183" s="38" t="str">
        <f t="shared" ca="1" si="60"/>
        <v>U180:U182</v>
      </c>
      <c r="I183" s="38" t="str">
        <f t="shared" ca="1" si="61"/>
        <v>R180:R182</v>
      </c>
      <c r="J183" s="38" t="str">
        <f t="shared" ca="1" si="62"/>
        <v>S180:S182</v>
      </c>
      <c r="K183" s="38" t="str">
        <f t="shared" ca="1" si="63"/>
        <v>T180:T182</v>
      </c>
      <c r="L183" s="38" t="str">
        <f t="shared" ca="1" si="64"/>
        <v>M180:U182</v>
      </c>
      <c r="M183" t="str">
        <f t="shared" ca="1" si="65"/>
        <v/>
      </c>
      <c r="N183"/>
      <c r="O183" s="2">
        <v>0</v>
      </c>
      <c r="P183" s="38">
        <v>0</v>
      </c>
      <c r="Q183" s="38">
        <v>0</v>
      </c>
      <c r="R183" s="2">
        <f t="shared" si="66"/>
        <v>0</v>
      </c>
      <c r="S183" s="2">
        <f t="shared" si="67"/>
        <v>0</v>
      </c>
      <c r="T183" s="2">
        <f t="shared" si="68"/>
        <v>0</v>
      </c>
      <c r="U183" s="2">
        <f t="shared" si="69"/>
        <v>1000000</v>
      </c>
    </row>
    <row r="184" spans="1:21">
      <c r="A184" s="86">
        <f t="shared" si="54"/>
        <v>1</v>
      </c>
      <c r="B184" s="84">
        <f t="shared" si="55"/>
        <v>5</v>
      </c>
      <c r="C184" s="84" t="str">
        <f t="shared" ca="1" si="70"/>
        <v/>
      </c>
      <c r="D184" s="67" t="str">
        <f t="shared" ca="1" si="56"/>
        <v/>
      </c>
      <c r="E184" s="67" t="str">
        <f t="shared" ca="1" si="57"/>
        <v/>
      </c>
      <c r="F184" s="67" t="str">
        <f t="shared" ca="1" si="58"/>
        <v/>
      </c>
      <c r="G184" s="85" t="str">
        <f t="shared" ca="1" si="59"/>
        <v/>
      </c>
      <c r="H184" s="38" t="str">
        <f t="shared" ca="1" si="60"/>
        <v>U180:U182</v>
      </c>
      <c r="I184" s="38" t="str">
        <f t="shared" ca="1" si="61"/>
        <v>R180:R182</v>
      </c>
      <c r="J184" s="38" t="str">
        <f t="shared" ca="1" si="62"/>
        <v>S180:S182</v>
      </c>
      <c r="K184" s="38" t="str">
        <f t="shared" ca="1" si="63"/>
        <v>T180:T182</v>
      </c>
      <c r="L184" s="38" t="str">
        <f t="shared" ca="1" si="64"/>
        <v>M180:U182</v>
      </c>
      <c r="M184" t="str">
        <f t="shared" ca="1" si="65"/>
        <v/>
      </c>
      <c r="N184"/>
      <c r="O184" s="2">
        <v>0</v>
      </c>
      <c r="P184" s="38">
        <v>0</v>
      </c>
      <c r="Q184" s="38">
        <v>0</v>
      </c>
      <c r="R184" s="2">
        <f t="shared" si="66"/>
        <v>0</v>
      </c>
      <c r="S184" s="2">
        <f t="shared" si="67"/>
        <v>0</v>
      </c>
      <c r="T184" s="2">
        <f t="shared" si="68"/>
        <v>0</v>
      </c>
      <c r="U184" s="2">
        <f t="shared" si="69"/>
        <v>1000000</v>
      </c>
    </row>
    <row r="185" spans="1:21">
      <c r="A185" s="86">
        <f t="shared" si="54"/>
        <v>1</v>
      </c>
      <c r="B185" s="84">
        <f t="shared" si="55"/>
        <v>6</v>
      </c>
      <c r="C185" s="84" t="str">
        <f t="shared" ca="1" si="70"/>
        <v/>
      </c>
      <c r="D185" s="67" t="str">
        <f t="shared" ca="1" si="56"/>
        <v/>
      </c>
      <c r="E185" s="67" t="str">
        <f t="shared" ca="1" si="57"/>
        <v/>
      </c>
      <c r="F185" s="67" t="str">
        <f t="shared" ca="1" si="58"/>
        <v/>
      </c>
      <c r="G185" s="85" t="str">
        <f t="shared" ca="1" si="59"/>
        <v/>
      </c>
      <c r="H185" s="38" t="str">
        <f t="shared" ca="1" si="60"/>
        <v>U180:U182</v>
      </c>
      <c r="I185" s="38" t="str">
        <f t="shared" ca="1" si="61"/>
        <v>R180:R182</v>
      </c>
      <c r="J185" s="38" t="str">
        <f t="shared" ca="1" si="62"/>
        <v>S180:S182</v>
      </c>
      <c r="K185" s="38" t="str">
        <f t="shared" ca="1" si="63"/>
        <v>T180:T182</v>
      </c>
      <c r="L185" s="38" t="str">
        <f t="shared" ca="1" si="64"/>
        <v>M180:U182</v>
      </c>
      <c r="M185" t="str">
        <f t="shared" ca="1" si="65"/>
        <v/>
      </c>
      <c r="N185"/>
      <c r="O185" s="2">
        <v>0</v>
      </c>
      <c r="P185" s="38">
        <v>0</v>
      </c>
      <c r="Q185" s="38">
        <v>0</v>
      </c>
      <c r="R185" s="2">
        <f t="shared" si="66"/>
        <v>0</v>
      </c>
      <c r="S185" s="2">
        <f t="shared" si="67"/>
        <v>0</v>
      </c>
      <c r="T185" s="2">
        <f t="shared" si="68"/>
        <v>0</v>
      </c>
      <c r="U185" s="2">
        <f t="shared" si="69"/>
        <v>1000000</v>
      </c>
    </row>
    <row r="186" spans="1:21">
      <c r="A186" s="86">
        <f t="shared" si="54"/>
        <v>1</v>
      </c>
      <c r="B186" s="84">
        <f t="shared" si="55"/>
        <v>7</v>
      </c>
      <c r="C186" s="84" t="str">
        <f t="shared" ca="1" si="70"/>
        <v/>
      </c>
      <c r="D186" s="67" t="str">
        <f t="shared" ca="1" si="56"/>
        <v/>
      </c>
      <c r="E186" s="67" t="str">
        <f t="shared" ca="1" si="57"/>
        <v/>
      </c>
      <c r="F186" s="67" t="str">
        <f t="shared" ca="1" si="58"/>
        <v/>
      </c>
      <c r="G186" s="85" t="str">
        <f t="shared" ca="1" si="59"/>
        <v/>
      </c>
      <c r="H186" s="38" t="str">
        <f t="shared" ca="1" si="60"/>
        <v>U180:U182</v>
      </c>
      <c r="I186" s="38" t="str">
        <f t="shared" ca="1" si="61"/>
        <v>R180:R182</v>
      </c>
      <c r="J186" s="38" t="str">
        <f t="shared" ca="1" si="62"/>
        <v>S180:S182</v>
      </c>
      <c r="K186" s="38" t="str">
        <f t="shared" ca="1" si="63"/>
        <v>T180:T182</v>
      </c>
      <c r="L186" s="38" t="str">
        <f t="shared" ca="1" si="64"/>
        <v>M180:U182</v>
      </c>
      <c r="M186" t="str">
        <f t="shared" ca="1" si="65"/>
        <v/>
      </c>
      <c r="N186"/>
      <c r="O186" s="2">
        <v>0</v>
      </c>
      <c r="P186" s="38">
        <v>0</v>
      </c>
      <c r="Q186" s="38">
        <v>0</v>
      </c>
      <c r="R186" s="2">
        <f t="shared" si="66"/>
        <v>0</v>
      </c>
      <c r="S186" s="2">
        <f t="shared" si="67"/>
        <v>0</v>
      </c>
      <c r="T186" s="2">
        <f t="shared" si="68"/>
        <v>0</v>
      </c>
      <c r="U186" s="2">
        <f t="shared" si="69"/>
        <v>1000000</v>
      </c>
    </row>
    <row r="187" spans="1:21">
      <c r="A187" s="86">
        <f t="shared" si="54"/>
        <v>1</v>
      </c>
      <c r="B187" s="84">
        <f t="shared" si="55"/>
        <v>8</v>
      </c>
      <c r="C187" s="84" t="str">
        <f t="shared" ca="1" si="70"/>
        <v/>
      </c>
      <c r="D187" s="67" t="str">
        <f t="shared" ca="1" si="56"/>
        <v/>
      </c>
      <c r="E187" s="67" t="str">
        <f t="shared" ca="1" si="57"/>
        <v/>
      </c>
      <c r="F187" s="67" t="str">
        <f t="shared" ca="1" si="58"/>
        <v/>
      </c>
      <c r="G187" s="85" t="str">
        <f t="shared" ca="1" si="59"/>
        <v/>
      </c>
      <c r="H187" s="38" t="str">
        <f t="shared" ca="1" si="60"/>
        <v>U180:U182</v>
      </c>
      <c r="I187" s="38" t="str">
        <f t="shared" ca="1" si="61"/>
        <v>R180:R182</v>
      </c>
      <c r="J187" s="38" t="str">
        <f t="shared" ca="1" si="62"/>
        <v>S180:S182</v>
      </c>
      <c r="K187" s="38" t="str">
        <f t="shared" ca="1" si="63"/>
        <v>T180:T182</v>
      </c>
      <c r="L187" s="38" t="str">
        <f t="shared" ca="1" si="64"/>
        <v>M180:U182</v>
      </c>
      <c r="M187" t="str">
        <f t="shared" ca="1" si="65"/>
        <v/>
      </c>
      <c r="N187"/>
      <c r="O187" s="2">
        <v>0</v>
      </c>
      <c r="P187" s="38">
        <v>0</v>
      </c>
      <c r="Q187" s="38">
        <v>0</v>
      </c>
      <c r="R187" s="2">
        <f t="shared" si="66"/>
        <v>0</v>
      </c>
      <c r="S187" s="2">
        <f t="shared" si="67"/>
        <v>0</v>
      </c>
      <c r="T187" s="2">
        <f t="shared" si="68"/>
        <v>0</v>
      </c>
      <c r="U187" s="2">
        <f t="shared" si="69"/>
        <v>1000000</v>
      </c>
    </row>
    <row r="188" spans="1:21">
      <c r="A188" s="86">
        <f t="shared" si="54"/>
        <v>1</v>
      </c>
      <c r="B188" s="84">
        <f t="shared" si="55"/>
        <v>9</v>
      </c>
      <c r="C188" s="84" t="str">
        <f t="shared" ca="1" si="70"/>
        <v/>
      </c>
      <c r="D188" s="67" t="str">
        <f t="shared" ca="1" si="56"/>
        <v/>
      </c>
      <c r="E188" s="67" t="str">
        <f t="shared" ca="1" si="57"/>
        <v/>
      </c>
      <c r="F188" s="67" t="str">
        <f t="shared" ca="1" si="58"/>
        <v/>
      </c>
      <c r="G188" s="85" t="str">
        <f t="shared" ca="1" si="59"/>
        <v/>
      </c>
      <c r="H188" s="38" t="str">
        <f t="shared" ca="1" si="60"/>
        <v>U180:U182</v>
      </c>
      <c r="I188" s="38" t="str">
        <f t="shared" ca="1" si="61"/>
        <v>R180:R182</v>
      </c>
      <c r="J188" s="38" t="str">
        <f t="shared" ca="1" si="62"/>
        <v>S180:S182</v>
      </c>
      <c r="K188" s="38" t="str">
        <f t="shared" ca="1" si="63"/>
        <v>T180:T182</v>
      </c>
      <c r="L188" s="38" t="str">
        <f t="shared" ca="1" si="64"/>
        <v>M180:U182</v>
      </c>
      <c r="M188" t="str">
        <f t="shared" ca="1" si="65"/>
        <v/>
      </c>
      <c r="N188"/>
      <c r="O188" s="2">
        <v>0</v>
      </c>
      <c r="P188" s="38">
        <v>0</v>
      </c>
      <c r="Q188" s="38">
        <v>0</v>
      </c>
      <c r="R188" s="2">
        <f t="shared" si="66"/>
        <v>0</v>
      </c>
      <c r="S188" s="2">
        <f t="shared" si="67"/>
        <v>0</v>
      </c>
      <c r="T188" s="2">
        <f t="shared" si="68"/>
        <v>0</v>
      </c>
      <c r="U188" s="2">
        <f t="shared" si="69"/>
        <v>1000000</v>
      </c>
    </row>
    <row r="189" spans="1:21">
      <c r="A189" s="86">
        <f t="shared" si="54"/>
        <v>1</v>
      </c>
      <c r="B189" s="84">
        <f t="shared" si="55"/>
        <v>10</v>
      </c>
      <c r="C189" s="84" t="str">
        <f t="shared" ca="1" si="70"/>
        <v/>
      </c>
      <c r="D189" s="67" t="str">
        <f t="shared" ca="1" si="56"/>
        <v/>
      </c>
      <c r="E189" s="67" t="str">
        <f t="shared" ca="1" si="57"/>
        <v/>
      </c>
      <c r="F189" s="67" t="str">
        <f t="shared" ca="1" si="58"/>
        <v/>
      </c>
      <c r="G189" s="85" t="str">
        <f t="shared" ca="1" si="59"/>
        <v/>
      </c>
      <c r="H189" s="38" t="str">
        <f t="shared" ca="1" si="60"/>
        <v>U180:U182</v>
      </c>
      <c r="I189" s="38" t="str">
        <f t="shared" ca="1" si="61"/>
        <v>R180:R182</v>
      </c>
      <c r="J189" s="38" t="str">
        <f t="shared" ca="1" si="62"/>
        <v>S180:S182</v>
      </c>
      <c r="K189" s="38" t="str">
        <f t="shared" ca="1" si="63"/>
        <v>T180:T182</v>
      </c>
      <c r="L189" s="38" t="str">
        <f t="shared" ca="1" si="64"/>
        <v>M180:U182</v>
      </c>
      <c r="M189" t="str">
        <f t="shared" ca="1" si="65"/>
        <v/>
      </c>
      <c r="N189"/>
      <c r="O189" s="2">
        <v>0</v>
      </c>
      <c r="P189" s="38">
        <v>0</v>
      </c>
      <c r="Q189" s="38">
        <v>0</v>
      </c>
      <c r="R189" s="2">
        <f t="shared" si="66"/>
        <v>0</v>
      </c>
      <c r="S189" s="2">
        <f t="shared" si="67"/>
        <v>0</v>
      </c>
      <c r="T189" s="2">
        <f t="shared" si="68"/>
        <v>0</v>
      </c>
      <c r="U189" s="2">
        <f t="shared" si="69"/>
        <v>1000000</v>
      </c>
    </row>
    <row r="190" spans="1:21">
      <c r="A190" s="86">
        <f t="shared" si="54"/>
        <v>1</v>
      </c>
      <c r="B190" s="84">
        <f t="shared" si="55"/>
        <v>11</v>
      </c>
      <c r="C190" s="84" t="str">
        <f t="shared" ca="1" si="70"/>
        <v/>
      </c>
      <c r="D190" s="67" t="str">
        <f t="shared" ca="1" si="56"/>
        <v/>
      </c>
      <c r="E190" s="67" t="str">
        <f t="shared" ca="1" si="57"/>
        <v/>
      </c>
      <c r="F190" s="67" t="str">
        <f t="shared" ca="1" si="58"/>
        <v/>
      </c>
      <c r="G190" s="85" t="str">
        <f t="shared" ca="1" si="59"/>
        <v/>
      </c>
      <c r="H190" s="38" t="str">
        <f t="shared" ca="1" si="60"/>
        <v>U180:U182</v>
      </c>
      <c r="I190" s="38" t="str">
        <f t="shared" ca="1" si="61"/>
        <v>R180:R182</v>
      </c>
      <c r="J190" s="38" t="str">
        <f t="shared" ca="1" si="62"/>
        <v>S180:S182</v>
      </c>
      <c r="K190" s="38" t="str">
        <f t="shared" ca="1" si="63"/>
        <v>T180:T182</v>
      </c>
      <c r="L190" s="38" t="str">
        <f t="shared" ca="1" si="64"/>
        <v>M180:U182</v>
      </c>
      <c r="M190" t="str">
        <f t="shared" ca="1" si="65"/>
        <v/>
      </c>
      <c r="N190"/>
      <c r="O190" s="2">
        <v>0</v>
      </c>
      <c r="P190" s="38">
        <v>0</v>
      </c>
      <c r="Q190" s="38">
        <v>0</v>
      </c>
      <c r="R190" s="2">
        <f t="shared" si="66"/>
        <v>0</v>
      </c>
      <c r="S190" s="2">
        <f t="shared" si="67"/>
        <v>0</v>
      </c>
      <c r="T190" s="2">
        <f t="shared" si="68"/>
        <v>0</v>
      </c>
      <c r="U190" s="2">
        <f t="shared" si="69"/>
        <v>1000000</v>
      </c>
    </row>
    <row r="191" spans="1:21">
      <c r="A191" s="86">
        <f t="shared" si="54"/>
        <v>1</v>
      </c>
      <c r="B191" s="84">
        <f t="shared" si="55"/>
        <v>12</v>
      </c>
      <c r="C191" s="84" t="str">
        <f t="shared" ca="1" si="70"/>
        <v/>
      </c>
      <c r="D191" s="67" t="str">
        <f t="shared" ca="1" si="56"/>
        <v/>
      </c>
      <c r="E191" s="67" t="str">
        <f t="shared" ca="1" si="57"/>
        <v/>
      </c>
      <c r="F191" s="67" t="str">
        <f t="shared" ca="1" si="58"/>
        <v/>
      </c>
      <c r="G191" s="85" t="str">
        <f t="shared" ca="1" si="59"/>
        <v/>
      </c>
      <c r="H191" s="38" t="str">
        <f t="shared" ca="1" si="60"/>
        <v>U180:U182</v>
      </c>
      <c r="I191" s="38" t="str">
        <f t="shared" ca="1" si="61"/>
        <v>R180:R182</v>
      </c>
      <c r="J191" s="38" t="str">
        <f t="shared" ca="1" si="62"/>
        <v>S180:S182</v>
      </c>
      <c r="K191" s="38" t="str">
        <f t="shared" ca="1" si="63"/>
        <v>T180:T182</v>
      </c>
      <c r="L191" s="38" t="str">
        <f t="shared" ca="1" si="64"/>
        <v>M180:U182</v>
      </c>
      <c r="M191" t="str">
        <f t="shared" ca="1" si="65"/>
        <v/>
      </c>
      <c r="N191"/>
      <c r="O191" s="2">
        <v>0</v>
      </c>
      <c r="P191" s="38">
        <v>0</v>
      </c>
      <c r="Q191" s="38">
        <v>0</v>
      </c>
      <c r="R191" s="2">
        <f t="shared" si="66"/>
        <v>0</v>
      </c>
      <c r="S191" s="2">
        <f t="shared" si="67"/>
        <v>0</v>
      </c>
      <c r="T191" s="2">
        <f t="shared" si="68"/>
        <v>0</v>
      </c>
      <c r="U191" s="2">
        <f t="shared" si="69"/>
        <v>1000000</v>
      </c>
    </row>
    <row r="192" spans="1:21">
      <c r="A192" s="86">
        <f t="shared" si="54"/>
        <v>1</v>
      </c>
      <c r="B192" s="84">
        <f t="shared" si="55"/>
        <v>13</v>
      </c>
      <c r="C192" s="84" t="str">
        <f t="shared" ca="1" si="70"/>
        <v/>
      </c>
      <c r="D192" s="67" t="str">
        <f t="shared" ca="1" si="56"/>
        <v/>
      </c>
      <c r="E192" s="67" t="str">
        <f t="shared" ca="1" si="57"/>
        <v/>
      </c>
      <c r="F192" s="67" t="str">
        <f t="shared" ca="1" si="58"/>
        <v/>
      </c>
      <c r="G192" s="85" t="str">
        <f t="shared" ca="1" si="59"/>
        <v/>
      </c>
      <c r="H192" s="38" t="str">
        <f t="shared" ca="1" si="60"/>
        <v>U180:U182</v>
      </c>
      <c r="I192" s="38" t="str">
        <f t="shared" ca="1" si="61"/>
        <v>R180:R182</v>
      </c>
      <c r="J192" s="38" t="str">
        <f t="shared" ca="1" si="62"/>
        <v>S180:S182</v>
      </c>
      <c r="K192" s="38" t="str">
        <f t="shared" ca="1" si="63"/>
        <v>T180:T182</v>
      </c>
      <c r="L192" s="38" t="str">
        <f t="shared" ca="1" si="64"/>
        <v>M180:U182</v>
      </c>
      <c r="M192" t="str">
        <f t="shared" ca="1" si="65"/>
        <v/>
      </c>
      <c r="N192"/>
      <c r="O192" s="2">
        <v>0</v>
      </c>
      <c r="P192" s="38">
        <v>0</v>
      </c>
      <c r="Q192" s="38">
        <v>0</v>
      </c>
      <c r="R192" s="2">
        <f t="shared" si="66"/>
        <v>0</v>
      </c>
      <c r="S192" s="2">
        <f t="shared" si="67"/>
        <v>0</v>
      </c>
      <c r="T192" s="2">
        <f t="shared" si="68"/>
        <v>0</v>
      </c>
      <c r="U192" s="2">
        <f t="shared" si="69"/>
        <v>1000000</v>
      </c>
    </row>
    <row r="193" spans="1:21">
      <c r="A193" s="86">
        <f t="shared" si="54"/>
        <v>1</v>
      </c>
      <c r="B193" s="84">
        <f t="shared" si="55"/>
        <v>14</v>
      </c>
      <c r="C193" s="84" t="str">
        <f t="shared" ca="1" si="70"/>
        <v/>
      </c>
      <c r="D193" s="67" t="str">
        <f t="shared" ca="1" si="56"/>
        <v/>
      </c>
      <c r="E193" s="67" t="str">
        <f t="shared" ca="1" si="57"/>
        <v/>
      </c>
      <c r="F193" s="67" t="str">
        <f t="shared" ca="1" si="58"/>
        <v/>
      </c>
      <c r="G193" s="85" t="str">
        <f t="shared" ca="1" si="59"/>
        <v/>
      </c>
      <c r="H193" s="38" t="str">
        <f t="shared" ca="1" si="60"/>
        <v>U180:U182</v>
      </c>
      <c r="I193" s="38" t="str">
        <f t="shared" ca="1" si="61"/>
        <v>R180:R182</v>
      </c>
      <c r="J193" s="38" t="str">
        <f t="shared" ca="1" si="62"/>
        <v>S180:S182</v>
      </c>
      <c r="K193" s="38" t="str">
        <f t="shared" ca="1" si="63"/>
        <v>T180:T182</v>
      </c>
      <c r="L193" s="38" t="str">
        <f t="shared" ca="1" si="64"/>
        <v>M180:U182</v>
      </c>
      <c r="M193" t="str">
        <f t="shared" ca="1" si="65"/>
        <v/>
      </c>
      <c r="N193"/>
      <c r="O193" s="2">
        <v>0</v>
      </c>
      <c r="P193" s="38">
        <v>0</v>
      </c>
      <c r="Q193" s="38">
        <v>0</v>
      </c>
      <c r="R193" s="2">
        <f t="shared" si="66"/>
        <v>0</v>
      </c>
      <c r="S193" s="2">
        <f t="shared" si="67"/>
        <v>0</v>
      </c>
      <c r="T193" s="2">
        <f t="shared" si="68"/>
        <v>0</v>
      </c>
      <c r="U193" s="2">
        <f t="shared" si="69"/>
        <v>1000000</v>
      </c>
    </row>
    <row r="194" spans="1:21">
      <c r="A194" s="86">
        <f t="shared" si="54"/>
        <v>1</v>
      </c>
      <c r="B194" s="84">
        <f t="shared" si="55"/>
        <v>15</v>
      </c>
      <c r="C194" s="84" t="str">
        <f t="shared" ca="1" si="70"/>
        <v/>
      </c>
      <c r="D194" s="67" t="str">
        <f t="shared" ca="1" si="56"/>
        <v/>
      </c>
      <c r="E194" s="67" t="str">
        <f t="shared" ca="1" si="57"/>
        <v/>
      </c>
      <c r="F194" s="67" t="str">
        <f t="shared" ca="1" si="58"/>
        <v/>
      </c>
      <c r="G194" s="85" t="str">
        <f t="shared" ca="1" si="59"/>
        <v/>
      </c>
      <c r="H194" s="38" t="str">
        <f t="shared" ca="1" si="60"/>
        <v>U180:U182</v>
      </c>
      <c r="I194" s="38" t="str">
        <f t="shared" ca="1" si="61"/>
        <v>R180:R182</v>
      </c>
      <c r="J194" s="38" t="str">
        <f t="shared" ca="1" si="62"/>
        <v>S180:S182</v>
      </c>
      <c r="K194" s="38" t="str">
        <f t="shared" ca="1" si="63"/>
        <v>T180:T182</v>
      </c>
      <c r="L194" s="38" t="str">
        <f t="shared" ca="1" si="64"/>
        <v>M180:U182</v>
      </c>
      <c r="M194" t="str">
        <f t="shared" ca="1" si="65"/>
        <v/>
      </c>
      <c r="N194"/>
      <c r="O194" s="2">
        <v>0</v>
      </c>
      <c r="P194" s="38">
        <v>0</v>
      </c>
      <c r="Q194" s="38">
        <v>0</v>
      </c>
      <c r="R194" s="2">
        <f t="shared" si="66"/>
        <v>0</v>
      </c>
      <c r="S194" s="2">
        <f t="shared" si="67"/>
        <v>0</v>
      </c>
      <c r="T194" s="2">
        <f t="shared" si="68"/>
        <v>0</v>
      </c>
      <c r="U194" s="2">
        <f t="shared" si="69"/>
        <v>1000000</v>
      </c>
    </row>
    <row r="195" spans="1:21">
      <c r="A195" s="86">
        <f t="shared" si="54"/>
        <v>1</v>
      </c>
      <c r="B195" s="84">
        <f t="shared" si="55"/>
        <v>16</v>
      </c>
      <c r="C195" s="84" t="str">
        <f t="shared" ca="1" si="70"/>
        <v/>
      </c>
      <c r="D195" s="67" t="str">
        <f t="shared" ca="1" si="56"/>
        <v/>
      </c>
      <c r="E195" s="67" t="str">
        <f t="shared" ca="1" si="57"/>
        <v/>
      </c>
      <c r="F195" s="67" t="str">
        <f t="shared" ca="1" si="58"/>
        <v/>
      </c>
      <c r="G195" s="85" t="str">
        <f t="shared" ca="1" si="59"/>
        <v/>
      </c>
      <c r="H195" s="38" t="str">
        <f t="shared" ca="1" si="60"/>
        <v>U180:U182</v>
      </c>
      <c r="I195" s="38" t="str">
        <f t="shared" ca="1" si="61"/>
        <v>R180:R182</v>
      </c>
      <c r="J195" s="38" t="str">
        <f t="shared" ca="1" si="62"/>
        <v>S180:S182</v>
      </c>
      <c r="K195" s="38" t="str">
        <f t="shared" ca="1" si="63"/>
        <v>T180:T182</v>
      </c>
      <c r="L195" s="38" t="str">
        <f t="shared" ca="1" si="64"/>
        <v>M180:U182</v>
      </c>
      <c r="M195" t="str">
        <f t="shared" ca="1" si="65"/>
        <v/>
      </c>
      <c r="N195"/>
      <c r="O195" s="2">
        <v>0</v>
      </c>
      <c r="P195" s="38">
        <v>0</v>
      </c>
      <c r="Q195" s="38">
        <v>0</v>
      </c>
      <c r="R195" s="2">
        <f t="shared" si="66"/>
        <v>0</v>
      </c>
      <c r="S195" s="2">
        <f t="shared" si="67"/>
        <v>0</v>
      </c>
      <c r="T195" s="2">
        <f t="shared" si="68"/>
        <v>0</v>
      </c>
      <c r="U195" s="2">
        <f t="shared" si="69"/>
        <v>1000000</v>
      </c>
    </row>
    <row r="196" spans="1:21">
      <c r="A196" s="86">
        <f t="shared" si="54"/>
        <v>1</v>
      </c>
      <c r="B196" s="84">
        <f t="shared" si="55"/>
        <v>17</v>
      </c>
      <c r="C196" s="84" t="str">
        <f t="shared" ca="1" si="70"/>
        <v/>
      </c>
      <c r="D196" s="67" t="str">
        <f t="shared" ca="1" si="56"/>
        <v/>
      </c>
      <c r="E196" s="67" t="str">
        <f t="shared" ca="1" si="57"/>
        <v/>
      </c>
      <c r="F196" s="67" t="str">
        <f t="shared" ca="1" si="58"/>
        <v/>
      </c>
      <c r="G196" s="85" t="str">
        <f t="shared" ca="1" si="59"/>
        <v/>
      </c>
      <c r="H196" s="38" t="str">
        <f t="shared" ca="1" si="60"/>
        <v>U180:U182</v>
      </c>
      <c r="I196" s="38" t="str">
        <f t="shared" ca="1" si="61"/>
        <v>R180:R182</v>
      </c>
      <c r="J196" s="38" t="str">
        <f t="shared" ca="1" si="62"/>
        <v>S180:S182</v>
      </c>
      <c r="K196" s="38" t="str">
        <f t="shared" ca="1" si="63"/>
        <v>T180:T182</v>
      </c>
      <c r="L196" s="38" t="str">
        <f t="shared" ca="1" si="64"/>
        <v>M180:U182</v>
      </c>
      <c r="M196" t="str">
        <f t="shared" ca="1" si="65"/>
        <v/>
      </c>
      <c r="N196"/>
      <c r="O196" s="2">
        <v>0</v>
      </c>
      <c r="P196" s="38">
        <v>0</v>
      </c>
      <c r="Q196" s="38">
        <v>0</v>
      </c>
      <c r="R196" s="2">
        <f t="shared" si="66"/>
        <v>0</v>
      </c>
      <c r="S196" s="2">
        <f t="shared" si="67"/>
        <v>0</v>
      </c>
      <c r="T196" s="2">
        <f t="shared" si="68"/>
        <v>0</v>
      </c>
      <c r="U196" s="2">
        <f t="shared" si="69"/>
        <v>1000000</v>
      </c>
    </row>
    <row r="197" spans="1:21">
      <c r="A197" s="86">
        <f t="shared" si="54"/>
        <v>1</v>
      </c>
      <c r="B197" s="84">
        <f t="shared" si="55"/>
        <v>18</v>
      </c>
      <c r="C197" s="84" t="str">
        <f t="shared" ca="1" si="70"/>
        <v/>
      </c>
      <c r="D197" s="67" t="str">
        <f t="shared" ca="1" si="56"/>
        <v/>
      </c>
      <c r="E197" s="67" t="str">
        <f t="shared" ca="1" si="57"/>
        <v/>
      </c>
      <c r="F197" s="67" t="str">
        <f t="shared" ca="1" si="58"/>
        <v/>
      </c>
      <c r="G197" s="85" t="str">
        <f t="shared" ca="1" si="59"/>
        <v/>
      </c>
      <c r="H197" s="38" t="str">
        <f t="shared" ca="1" si="60"/>
        <v>U180:U182</v>
      </c>
      <c r="I197" s="38" t="str">
        <f t="shared" ca="1" si="61"/>
        <v>R180:R182</v>
      </c>
      <c r="J197" s="38" t="str">
        <f t="shared" ca="1" si="62"/>
        <v>S180:S182</v>
      </c>
      <c r="K197" s="38" t="str">
        <f t="shared" ca="1" si="63"/>
        <v>T180:T182</v>
      </c>
      <c r="L197" s="38" t="str">
        <f t="shared" ca="1" si="64"/>
        <v>M180:U182</v>
      </c>
      <c r="M197" t="str">
        <f t="shared" ca="1" si="65"/>
        <v/>
      </c>
      <c r="N197"/>
      <c r="O197" s="2">
        <v>0</v>
      </c>
      <c r="P197" s="38">
        <v>0</v>
      </c>
      <c r="Q197" s="38">
        <v>0</v>
      </c>
      <c r="R197" s="2">
        <f t="shared" si="66"/>
        <v>0</v>
      </c>
      <c r="S197" s="2">
        <f t="shared" si="67"/>
        <v>0</v>
      </c>
      <c r="T197" s="2">
        <f t="shared" si="68"/>
        <v>0</v>
      </c>
      <c r="U197" s="2">
        <f t="shared" si="69"/>
        <v>1000000</v>
      </c>
    </row>
    <row r="198" spans="1:21">
      <c r="A198" s="86">
        <f t="shared" si="54"/>
        <v>1</v>
      </c>
      <c r="B198" s="84">
        <f t="shared" si="55"/>
        <v>19</v>
      </c>
      <c r="C198" s="84" t="str">
        <f t="shared" ca="1" si="70"/>
        <v/>
      </c>
      <c r="D198" s="67" t="str">
        <f t="shared" ca="1" si="56"/>
        <v/>
      </c>
      <c r="E198" s="67" t="str">
        <f t="shared" ca="1" si="57"/>
        <v/>
      </c>
      <c r="F198" s="67" t="str">
        <f t="shared" ca="1" si="58"/>
        <v/>
      </c>
      <c r="G198" s="85" t="str">
        <f t="shared" ca="1" si="59"/>
        <v/>
      </c>
      <c r="H198" s="38" t="str">
        <f t="shared" ca="1" si="60"/>
        <v>U180:U182</v>
      </c>
      <c r="I198" s="38" t="str">
        <f t="shared" ca="1" si="61"/>
        <v>R180:R182</v>
      </c>
      <c r="J198" s="38" t="str">
        <f t="shared" ca="1" si="62"/>
        <v>S180:S182</v>
      </c>
      <c r="K198" s="38" t="str">
        <f t="shared" ca="1" si="63"/>
        <v>T180:T182</v>
      </c>
      <c r="L198" s="38" t="str">
        <f t="shared" ca="1" si="64"/>
        <v>M180:U182</v>
      </c>
      <c r="M198" t="str">
        <f t="shared" ca="1" si="65"/>
        <v/>
      </c>
      <c r="N198"/>
      <c r="O198" s="2">
        <v>0</v>
      </c>
      <c r="P198" s="38">
        <v>0</v>
      </c>
      <c r="Q198" s="38">
        <v>0</v>
      </c>
      <c r="R198" s="2">
        <f t="shared" si="66"/>
        <v>0</v>
      </c>
      <c r="S198" s="2">
        <f t="shared" si="67"/>
        <v>0</v>
      </c>
      <c r="T198" s="2">
        <f t="shared" si="68"/>
        <v>0</v>
      </c>
      <c r="U198" s="2">
        <f t="shared" si="69"/>
        <v>1000000</v>
      </c>
    </row>
    <row r="199" spans="1:21">
      <c r="A199" s="86">
        <f t="shared" si="54"/>
        <v>1</v>
      </c>
      <c r="B199" s="84">
        <f t="shared" si="55"/>
        <v>20</v>
      </c>
      <c r="C199" s="84" t="str">
        <f t="shared" ca="1" si="70"/>
        <v/>
      </c>
      <c r="D199" s="67" t="str">
        <f t="shared" ca="1" si="56"/>
        <v/>
      </c>
      <c r="E199" s="67" t="str">
        <f t="shared" ca="1" si="57"/>
        <v/>
      </c>
      <c r="F199" s="67" t="str">
        <f t="shared" ca="1" si="58"/>
        <v/>
      </c>
      <c r="G199" s="85" t="str">
        <f t="shared" ca="1" si="59"/>
        <v/>
      </c>
      <c r="H199" s="38" t="str">
        <f t="shared" ca="1" si="60"/>
        <v>U180:U182</v>
      </c>
      <c r="I199" s="38" t="str">
        <f t="shared" ca="1" si="61"/>
        <v>R180:R182</v>
      </c>
      <c r="J199" s="38" t="str">
        <f t="shared" ca="1" si="62"/>
        <v>S180:S182</v>
      </c>
      <c r="K199" s="38" t="str">
        <f t="shared" ca="1" si="63"/>
        <v>T180:T182</v>
      </c>
      <c r="L199" s="38" t="str">
        <f t="shared" ca="1" si="64"/>
        <v>M180:U182</v>
      </c>
      <c r="M199" t="str">
        <f t="shared" ca="1" si="65"/>
        <v/>
      </c>
      <c r="N199"/>
      <c r="O199" s="2">
        <v>0</v>
      </c>
      <c r="P199" s="38">
        <v>0</v>
      </c>
      <c r="Q199" s="38">
        <v>0</v>
      </c>
      <c r="R199" s="2">
        <f t="shared" si="66"/>
        <v>0</v>
      </c>
      <c r="S199" s="2">
        <f t="shared" si="67"/>
        <v>0</v>
      </c>
      <c r="T199" s="2">
        <f t="shared" si="68"/>
        <v>0</v>
      </c>
      <c r="U199" s="2">
        <f t="shared" si="69"/>
        <v>1000000</v>
      </c>
    </row>
    <row r="200" spans="1:21">
      <c r="A200" s="86">
        <f t="shared" si="54"/>
        <v>1</v>
      </c>
      <c r="B200" s="84">
        <f t="shared" si="55"/>
        <v>21</v>
      </c>
      <c r="C200" s="84" t="str">
        <f t="shared" ca="1" si="70"/>
        <v/>
      </c>
      <c r="D200" s="67" t="str">
        <f t="shared" ca="1" si="56"/>
        <v/>
      </c>
      <c r="E200" s="67" t="str">
        <f t="shared" ca="1" si="57"/>
        <v/>
      </c>
      <c r="F200" s="67" t="str">
        <f t="shared" ca="1" si="58"/>
        <v/>
      </c>
      <c r="G200" s="85" t="str">
        <f t="shared" ca="1" si="59"/>
        <v/>
      </c>
      <c r="H200" s="38" t="str">
        <f t="shared" ca="1" si="60"/>
        <v>U180:U182</v>
      </c>
      <c r="I200" s="38" t="str">
        <f t="shared" ca="1" si="61"/>
        <v>R180:R182</v>
      </c>
      <c r="J200" s="38" t="str">
        <f t="shared" ca="1" si="62"/>
        <v>S180:S182</v>
      </c>
      <c r="K200" s="38" t="str">
        <f t="shared" ca="1" si="63"/>
        <v>T180:T182</v>
      </c>
      <c r="L200" s="38" t="str">
        <f t="shared" ca="1" si="64"/>
        <v>M180:U182</v>
      </c>
      <c r="M200" t="str">
        <f t="shared" ca="1" si="65"/>
        <v/>
      </c>
      <c r="N200"/>
      <c r="O200" s="2">
        <v>0</v>
      </c>
      <c r="P200" s="38">
        <v>0</v>
      </c>
      <c r="Q200" s="38">
        <v>0</v>
      </c>
      <c r="R200" s="2">
        <f t="shared" si="66"/>
        <v>0</v>
      </c>
      <c r="S200" s="2">
        <f t="shared" si="67"/>
        <v>0</v>
      </c>
      <c r="T200" s="2">
        <f t="shared" si="68"/>
        <v>0</v>
      </c>
      <c r="U200" s="2">
        <f t="shared" si="69"/>
        <v>1000000</v>
      </c>
    </row>
    <row r="201" spans="1:21">
      <c r="A201" s="86">
        <f t="shared" si="54"/>
        <v>1</v>
      </c>
      <c r="B201" s="84">
        <f t="shared" si="55"/>
        <v>22</v>
      </c>
      <c r="C201" s="84" t="str">
        <f t="shared" ca="1" si="70"/>
        <v/>
      </c>
      <c r="D201" s="67" t="str">
        <f t="shared" ca="1" si="56"/>
        <v/>
      </c>
      <c r="E201" s="67" t="str">
        <f t="shared" ca="1" si="57"/>
        <v/>
      </c>
      <c r="F201" s="67" t="str">
        <f t="shared" ca="1" si="58"/>
        <v/>
      </c>
      <c r="G201" s="85" t="str">
        <f t="shared" ca="1" si="59"/>
        <v/>
      </c>
      <c r="H201" s="38" t="str">
        <f t="shared" ca="1" si="60"/>
        <v>U180:U182</v>
      </c>
      <c r="I201" s="38" t="str">
        <f t="shared" ca="1" si="61"/>
        <v>R180:R182</v>
      </c>
      <c r="J201" s="38" t="str">
        <f t="shared" ca="1" si="62"/>
        <v>S180:S182</v>
      </c>
      <c r="K201" s="38" t="str">
        <f t="shared" ca="1" si="63"/>
        <v>T180:T182</v>
      </c>
      <c r="L201" s="38" t="str">
        <f t="shared" ca="1" si="64"/>
        <v>M180:U182</v>
      </c>
      <c r="M201" t="str">
        <f t="shared" ca="1" si="65"/>
        <v/>
      </c>
      <c r="N201"/>
      <c r="O201" s="2">
        <v>0</v>
      </c>
      <c r="P201" s="38">
        <v>0</v>
      </c>
      <c r="Q201" s="38">
        <v>0</v>
      </c>
      <c r="R201" s="2">
        <f t="shared" si="66"/>
        <v>0</v>
      </c>
      <c r="S201" s="2">
        <f t="shared" si="67"/>
        <v>0</v>
      </c>
      <c r="T201" s="2">
        <f t="shared" si="68"/>
        <v>0</v>
      </c>
      <c r="U201" s="2">
        <f t="shared" si="69"/>
        <v>1000000</v>
      </c>
    </row>
    <row r="202" spans="1:21">
      <c r="A202" s="86">
        <f t="shared" si="54"/>
        <v>1</v>
      </c>
      <c r="B202" s="84">
        <f t="shared" si="55"/>
        <v>23</v>
      </c>
      <c r="C202" s="84" t="str">
        <f t="shared" ca="1" si="70"/>
        <v/>
      </c>
      <c r="D202" s="67" t="str">
        <f t="shared" ca="1" si="56"/>
        <v/>
      </c>
      <c r="E202" s="67" t="str">
        <f t="shared" ca="1" si="57"/>
        <v/>
      </c>
      <c r="F202" s="67" t="str">
        <f t="shared" ca="1" si="58"/>
        <v/>
      </c>
      <c r="G202" s="85" t="str">
        <f t="shared" ca="1" si="59"/>
        <v/>
      </c>
      <c r="H202" s="38" t="str">
        <f t="shared" ca="1" si="60"/>
        <v>U180:U182</v>
      </c>
      <c r="I202" s="38" t="str">
        <f t="shared" ca="1" si="61"/>
        <v>R180:R182</v>
      </c>
      <c r="J202" s="38" t="str">
        <f t="shared" ca="1" si="62"/>
        <v>S180:S182</v>
      </c>
      <c r="K202" s="38" t="str">
        <f t="shared" ca="1" si="63"/>
        <v>T180:T182</v>
      </c>
      <c r="L202" s="38" t="str">
        <f t="shared" ca="1" si="64"/>
        <v>M180:U182</v>
      </c>
      <c r="M202" t="str">
        <f t="shared" ca="1" si="65"/>
        <v/>
      </c>
      <c r="N202"/>
      <c r="O202" s="2">
        <v>0</v>
      </c>
      <c r="P202" s="38">
        <v>0</v>
      </c>
      <c r="Q202" s="38">
        <v>0</v>
      </c>
      <c r="R202" s="2">
        <f t="shared" si="66"/>
        <v>0</v>
      </c>
      <c r="S202" s="2">
        <f t="shared" si="67"/>
        <v>0</v>
      </c>
      <c r="T202" s="2">
        <f t="shared" si="68"/>
        <v>0</v>
      </c>
      <c r="U202" s="2">
        <f t="shared" si="69"/>
        <v>1000000</v>
      </c>
    </row>
    <row r="203" spans="1:21">
      <c r="A203" s="86">
        <f t="shared" si="54"/>
        <v>1</v>
      </c>
      <c r="B203" s="84">
        <f t="shared" si="55"/>
        <v>24</v>
      </c>
      <c r="C203" s="84" t="str">
        <f t="shared" ca="1" si="70"/>
        <v/>
      </c>
      <c r="D203" s="67" t="str">
        <f t="shared" ca="1" si="56"/>
        <v/>
      </c>
      <c r="E203" s="67" t="str">
        <f t="shared" ca="1" si="57"/>
        <v/>
      </c>
      <c r="F203" s="67" t="str">
        <f t="shared" ca="1" si="58"/>
        <v/>
      </c>
      <c r="G203" s="85" t="str">
        <f t="shared" ca="1" si="59"/>
        <v/>
      </c>
      <c r="H203" s="38" t="str">
        <f t="shared" ca="1" si="60"/>
        <v>U180:U182</v>
      </c>
      <c r="I203" s="38" t="str">
        <f t="shared" ca="1" si="61"/>
        <v>R180:R182</v>
      </c>
      <c r="J203" s="38" t="str">
        <f t="shared" ca="1" si="62"/>
        <v>S180:S182</v>
      </c>
      <c r="K203" s="38" t="str">
        <f t="shared" ca="1" si="63"/>
        <v>T180:T182</v>
      </c>
      <c r="L203" s="38" t="str">
        <f t="shared" ca="1" si="64"/>
        <v>M180:U182</v>
      </c>
      <c r="M203" t="str">
        <f t="shared" ca="1" si="65"/>
        <v/>
      </c>
      <c r="N203"/>
      <c r="O203" s="2">
        <v>0</v>
      </c>
      <c r="P203" s="38">
        <v>0</v>
      </c>
      <c r="Q203" s="38">
        <v>0</v>
      </c>
      <c r="R203" s="2">
        <f t="shared" si="66"/>
        <v>0</v>
      </c>
      <c r="S203" s="2">
        <f t="shared" si="67"/>
        <v>0</v>
      </c>
      <c r="T203" s="2">
        <f t="shared" si="68"/>
        <v>0</v>
      </c>
      <c r="U203" s="2">
        <f t="shared" si="69"/>
        <v>1000000</v>
      </c>
    </row>
    <row r="204" spans="1:21">
      <c r="A204" s="86">
        <f t="shared" si="54"/>
        <v>1</v>
      </c>
      <c r="B204" s="84">
        <f t="shared" si="55"/>
        <v>25</v>
      </c>
      <c r="C204" s="84" t="str">
        <f t="shared" ca="1" si="70"/>
        <v/>
      </c>
      <c r="D204" s="67" t="str">
        <f t="shared" ca="1" si="56"/>
        <v/>
      </c>
      <c r="E204" s="67" t="str">
        <f t="shared" ca="1" si="57"/>
        <v/>
      </c>
      <c r="F204" s="67" t="str">
        <f t="shared" ca="1" si="58"/>
        <v/>
      </c>
      <c r="G204" s="85" t="str">
        <f t="shared" ca="1" si="59"/>
        <v/>
      </c>
      <c r="H204" s="38" t="str">
        <f t="shared" ca="1" si="60"/>
        <v>U180:U182</v>
      </c>
      <c r="I204" s="38" t="str">
        <f t="shared" ca="1" si="61"/>
        <v>R180:R182</v>
      </c>
      <c r="J204" s="38" t="str">
        <f t="shared" ca="1" si="62"/>
        <v>S180:S182</v>
      </c>
      <c r="K204" s="38" t="str">
        <f t="shared" ca="1" si="63"/>
        <v>T180:T182</v>
      </c>
      <c r="L204" s="38" t="str">
        <f t="shared" ca="1" si="64"/>
        <v>M180:U182</v>
      </c>
      <c r="M204" t="str">
        <f t="shared" ca="1" si="65"/>
        <v/>
      </c>
      <c r="N204"/>
      <c r="O204" s="2">
        <v>0</v>
      </c>
      <c r="P204" s="38">
        <v>0</v>
      </c>
      <c r="Q204" s="38">
        <v>0</v>
      </c>
      <c r="R204" s="2">
        <f t="shared" si="66"/>
        <v>0</v>
      </c>
      <c r="S204" s="2">
        <f t="shared" si="67"/>
        <v>0</v>
      </c>
      <c r="T204" s="2">
        <f t="shared" si="68"/>
        <v>0</v>
      </c>
      <c r="U204" s="2">
        <f t="shared" si="69"/>
        <v>1000000</v>
      </c>
    </row>
    <row r="205" spans="1:21">
      <c r="A205" s="86">
        <f t="shared" si="54"/>
        <v>1</v>
      </c>
      <c r="B205" s="84">
        <f t="shared" si="55"/>
        <v>26</v>
      </c>
      <c r="C205" s="84" t="str">
        <f t="shared" ca="1" si="70"/>
        <v/>
      </c>
      <c r="D205" s="67" t="str">
        <f t="shared" ca="1" si="56"/>
        <v/>
      </c>
      <c r="E205" s="67" t="str">
        <f t="shared" ca="1" si="57"/>
        <v/>
      </c>
      <c r="F205" s="67" t="str">
        <f t="shared" ca="1" si="58"/>
        <v/>
      </c>
      <c r="G205" s="85" t="str">
        <f t="shared" ca="1" si="59"/>
        <v/>
      </c>
      <c r="H205" s="38" t="str">
        <f t="shared" ca="1" si="60"/>
        <v>U180:U182</v>
      </c>
      <c r="I205" s="38" t="str">
        <f t="shared" ca="1" si="61"/>
        <v>R180:R182</v>
      </c>
      <c r="J205" s="38" t="str">
        <f t="shared" ca="1" si="62"/>
        <v>S180:S182</v>
      </c>
      <c r="K205" s="38" t="str">
        <f t="shared" ca="1" si="63"/>
        <v>T180:T182</v>
      </c>
      <c r="L205" s="38" t="str">
        <f t="shared" ca="1" si="64"/>
        <v>M180:U182</v>
      </c>
      <c r="M205" t="str">
        <f t="shared" ca="1" si="65"/>
        <v/>
      </c>
      <c r="N205"/>
      <c r="O205" s="2">
        <v>0</v>
      </c>
      <c r="P205" s="38">
        <v>0</v>
      </c>
      <c r="Q205" s="38">
        <v>0</v>
      </c>
      <c r="R205" s="2">
        <f t="shared" si="66"/>
        <v>0</v>
      </c>
      <c r="S205" s="2">
        <f t="shared" si="67"/>
        <v>0</v>
      </c>
      <c r="T205" s="2">
        <f t="shared" si="68"/>
        <v>0</v>
      </c>
      <c r="U205" s="2">
        <f t="shared" si="69"/>
        <v>1000000</v>
      </c>
    </row>
    <row r="206" spans="1:21">
      <c r="A206" s="86">
        <f t="shared" si="54"/>
        <v>1</v>
      </c>
      <c r="B206" s="84">
        <f t="shared" si="55"/>
        <v>27</v>
      </c>
      <c r="C206" s="84" t="str">
        <f t="shared" ca="1" si="70"/>
        <v/>
      </c>
      <c r="D206" s="67" t="str">
        <f t="shared" ca="1" si="56"/>
        <v/>
      </c>
      <c r="E206" s="67" t="str">
        <f t="shared" ca="1" si="57"/>
        <v/>
      </c>
      <c r="F206" s="67" t="str">
        <f t="shared" ca="1" si="58"/>
        <v/>
      </c>
      <c r="G206" s="85" t="str">
        <f t="shared" ca="1" si="59"/>
        <v/>
      </c>
      <c r="H206" s="38" t="str">
        <f t="shared" ca="1" si="60"/>
        <v>U180:U182</v>
      </c>
      <c r="I206" s="38" t="str">
        <f t="shared" ca="1" si="61"/>
        <v>R180:R182</v>
      </c>
      <c r="J206" s="38" t="str">
        <f t="shared" ca="1" si="62"/>
        <v>S180:S182</v>
      </c>
      <c r="K206" s="38" t="str">
        <f t="shared" ca="1" si="63"/>
        <v>T180:T182</v>
      </c>
      <c r="L206" s="38" t="str">
        <f t="shared" ca="1" si="64"/>
        <v>M180:U182</v>
      </c>
      <c r="M206" t="str">
        <f t="shared" ca="1" si="65"/>
        <v/>
      </c>
      <c r="N206"/>
      <c r="O206" s="2">
        <v>0</v>
      </c>
      <c r="P206" s="38">
        <v>0</v>
      </c>
      <c r="Q206" s="38">
        <v>0</v>
      </c>
      <c r="R206" s="2">
        <f t="shared" si="66"/>
        <v>0</v>
      </c>
      <c r="S206" s="2">
        <f t="shared" si="67"/>
        <v>0</v>
      </c>
      <c r="T206" s="2">
        <f t="shared" si="68"/>
        <v>0</v>
      </c>
      <c r="U206" s="2">
        <f t="shared" si="69"/>
        <v>1000000</v>
      </c>
    </row>
    <row r="207" spans="1:21">
      <c r="A207" s="86">
        <f t="shared" si="54"/>
        <v>1</v>
      </c>
      <c r="B207" s="84">
        <f t="shared" si="55"/>
        <v>28</v>
      </c>
      <c r="C207" s="84" t="str">
        <f t="shared" ca="1" si="70"/>
        <v/>
      </c>
      <c r="D207" s="67" t="str">
        <f t="shared" ca="1" si="56"/>
        <v/>
      </c>
      <c r="E207" s="67" t="str">
        <f t="shared" ca="1" si="57"/>
        <v/>
      </c>
      <c r="F207" s="67" t="str">
        <f t="shared" ca="1" si="58"/>
        <v/>
      </c>
      <c r="G207" s="85" t="str">
        <f t="shared" ca="1" si="59"/>
        <v/>
      </c>
      <c r="H207" s="38" t="str">
        <f t="shared" ca="1" si="60"/>
        <v>U180:U182</v>
      </c>
      <c r="I207" s="38" t="str">
        <f t="shared" ca="1" si="61"/>
        <v>R180:R182</v>
      </c>
      <c r="J207" s="38" t="str">
        <f t="shared" ca="1" si="62"/>
        <v>S180:S182</v>
      </c>
      <c r="K207" s="38" t="str">
        <f t="shared" ca="1" si="63"/>
        <v>T180:T182</v>
      </c>
      <c r="L207" s="38" t="str">
        <f t="shared" ca="1" si="64"/>
        <v>M180:U182</v>
      </c>
      <c r="M207" t="str">
        <f t="shared" ca="1" si="65"/>
        <v/>
      </c>
      <c r="N207"/>
      <c r="O207" s="2">
        <v>0</v>
      </c>
      <c r="P207" s="38">
        <v>0</v>
      </c>
      <c r="Q207" s="38">
        <v>0</v>
      </c>
      <c r="R207" s="2">
        <f t="shared" si="66"/>
        <v>0</v>
      </c>
      <c r="S207" s="2">
        <f t="shared" si="67"/>
        <v>0</v>
      </c>
      <c r="T207" s="2">
        <f t="shared" si="68"/>
        <v>0</v>
      </c>
      <c r="U207" s="2">
        <f t="shared" si="69"/>
        <v>1000000</v>
      </c>
    </row>
    <row r="208" spans="1:21">
      <c r="A208" s="86">
        <f t="shared" si="54"/>
        <v>1</v>
      </c>
      <c r="B208" s="84">
        <f t="shared" si="55"/>
        <v>29</v>
      </c>
      <c r="C208" s="84" t="str">
        <f t="shared" ca="1" si="70"/>
        <v/>
      </c>
      <c r="D208" s="67" t="str">
        <f t="shared" ca="1" si="56"/>
        <v/>
      </c>
      <c r="E208" s="67" t="str">
        <f t="shared" ca="1" si="57"/>
        <v/>
      </c>
      <c r="F208" s="67" t="str">
        <f t="shared" ca="1" si="58"/>
        <v/>
      </c>
      <c r="G208" s="85" t="str">
        <f t="shared" ca="1" si="59"/>
        <v/>
      </c>
      <c r="H208" s="38" t="str">
        <f t="shared" ca="1" si="60"/>
        <v>U180:U182</v>
      </c>
      <c r="I208" s="38" t="str">
        <f t="shared" ca="1" si="61"/>
        <v>R180:R182</v>
      </c>
      <c r="J208" s="38" t="str">
        <f t="shared" ca="1" si="62"/>
        <v>S180:S182</v>
      </c>
      <c r="K208" s="38" t="str">
        <f t="shared" ca="1" si="63"/>
        <v>T180:T182</v>
      </c>
      <c r="L208" s="38" t="str">
        <f t="shared" ca="1" si="64"/>
        <v>M180:U182</v>
      </c>
      <c r="M208" t="str">
        <f t="shared" ca="1" si="65"/>
        <v/>
      </c>
      <c r="N208"/>
      <c r="O208" s="2">
        <v>0</v>
      </c>
      <c r="P208" s="38">
        <v>0</v>
      </c>
      <c r="Q208" s="38">
        <v>0</v>
      </c>
      <c r="R208" s="2">
        <f t="shared" si="66"/>
        <v>0</v>
      </c>
      <c r="S208" s="2">
        <f t="shared" si="67"/>
        <v>0</v>
      </c>
      <c r="T208" s="2">
        <f t="shared" si="68"/>
        <v>0</v>
      </c>
      <c r="U208" s="2">
        <f t="shared" si="69"/>
        <v>1000000</v>
      </c>
    </row>
    <row r="209" spans="1:21">
      <c r="A209" s="86">
        <f t="shared" si="54"/>
        <v>1</v>
      </c>
      <c r="B209" s="84">
        <f t="shared" si="55"/>
        <v>30</v>
      </c>
      <c r="C209" s="84" t="str">
        <f t="shared" ca="1" si="70"/>
        <v/>
      </c>
      <c r="D209" s="67" t="str">
        <f t="shared" ca="1" si="56"/>
        <v/>
      </c>
      <c r="E209" s="67" t="str">
        <f t="shared" ca="1" si="57"/>
        <v/>
      </c>
      <c r="F209" s="67" t="str">
        <f t="shared" ca="1" si="58"/>
        <v/>
      </c>
      <c r="G209" s="85" t="str">
        <f t="shared" ca="1" si="59"/>
        <v/>
      </c>
      <c r="H209" s="38" t="str">
        <f t="shared" ca="1" si="60"/>
        <v>U180:U182</v>
      </c>
      <c r="I209" s="38" t="str">
        <f t="shared" ca="1" si="61"/>
        <v>R180:R182</v>
      </c>
      <c r="J209" s="38" t="str">
        <f t="shared" ca="1" si="62"/>
        <v>S180:S182</v>
      </c>
      <c r="K209" s="38" t="str">
        <f t="shared" ca="1" si="63"/>
        <v>T180:T182</v>
      </c>
      <c r="L209" s="38" t="str">
        <f t="shared" ca="1" si="64"/>
        <v>M180:U182</v>
      </c>
      <c r="M209" t="str">
        <f t="shared" ca="1" si="65"/>
        <v/>
      </c>
      <c r="N209"/>
      <c r="O209" s="2">
        <v>0</v>
      </c>
      <c r="P209" s="38">
        <v>0</v>
      </c>
      <c r="Q209" s="38">
        <v>0</v>
      </c>
      <c r="R209" s="2">
        <f t="shared" si="66"/>
        <v>0</v>
      </c>
      <c r="S209" s="2">
        <f t="shared" si="67"/>
        <v>0</v>
      </c>
      <c r="T209" s="2">
        <f t="shared" si="68"/>
        <v>0</v>
      </c>
      <c r="U209" s="2">
        <f t="shared" si="69"/>
        <v>1000000</v>
      </c>
    </row>
    <row r="210" spans="1:21">
      <c r="A210" s="86">
        <f t="shared" si="54"/>
        <v>1</v>
      </c>
      <c r="B210" s="84">
        <f t="shared" si="55"/>
        <v>31</v>
      </c>
      <c r="C210" s="84" t="str">
        <f t="shared" ca="1" si="70"/>
        <v/>
      </c>
      <c r="D210" s="67" t="str">
        <f t="shared" ca="1" si="56"/>
        <v/>
      </c>
      <c r="E210" s="67" t="str">
        <f t="shared" ca="1" si="57"/>
        <v/>
      </c>
      <c r="F210" s="67" t="str">
        <f t="shared" ca="1" si="58"/>
        <v/>
      </c>
      <c r="G210" s="85" t="str">
        <f t="shared" ca="1" si="59"/>
        <v/>
      </c>
      <c r="H210" s="38" t="str">
        <f t="shared" ca="1" si="60"/>
        <v>U180:U182</v>
      </c>
      <c r="I210" s="38" t="str">
        <f t="shared" ca="1" si="61"/>
        <v>R180:R182</v>
      </c>
      <c r="J210" s="38" t="str">
        <f t="shared" ca="1" si="62"/>
        <v>S180:S182</v>
      </c>
      <c r="K210" s="38" t="str">
        <f t="shared" ca="1" si="63"/>
        <v>T180:T182</v>
      </c>
      <c r="L210" s="38" t="str">
        <f t="shared" ca="1" si="64"/>
        <v>M180:U182</v>
      </c>
      <c r="M210" t="str">
        <f t="shared" ca="1" si="65"/>
        <v/>
      </c>
      <c r="N210"/>
      <c r="O210" s="2">
        <v>0</v>
      </c>
      <c r="P210" s="38">
        <v>0</v>
      </c>
      <c r="Q210" s="38">
        <v>0</v>
      </c>
      <c r="R210" s="2">
        <f t="shared" si="66"/>
        <v>0</v>
      </c>
      <c r="S210" s="2">
        <f t="shared" si="67"/>
        <v>0</v>
      </c>
      <c r="T210" s="2">
        <f t="shared" si="68"/>
        <v>0</v>
      </c>
      <c r="U210" s="2">
        <f t="shared" si="69"/>
        <v>1000000</v>
      </c>
    </row>
    <row r="211" spans="1:21">
      <c r="A211" s="86">
        <f t="shared" si="54"/>
        <v>1</v>
      </c>
      <c r="B211" s="84">
        <f t="shared" si="55"/>
        <v>32</v>
      </c>
      <c r="C211" s="84" t="str">
        <f t="shared" ca="1" si="70"/>
        <v/>
      </c>
      <c r="D211" s="67" t="str">
        <f t="shared" ca="1" si="56"/>
        <v/>
      </c>
      <c r="E211" s="67" t="str">
        <f t="shared" ca="1" si="57"/>
        <v/>
      </c>
      <c r="F211" s="67" t="str">
        <f t="shared" ca="1" si="58"/>
        <v/>
      </c>
      <c r="G211" s="85" t="str">
        <f t="shared" ca="1" si="59"/>
        <v/>
      </c>
      <c r="H211" s="38" t="str">
        <f t="shared" ca="1" si="60"/>
        <v>U180:U182</v>
      </c>
      <c r="I211" s="38" t="str">
        <f t="shared" ca="1" si="61"/>
        <v>R180:R182</v>
      </c>
      <c r="J211" s="38" t="str">
        <f t="shared" ca="1" si="62"/>
        <v>S180:S182</v>
      </c>
      <c r="K211" s="38" t="str">
        <f t="shared" ca="1" si="63"/>
        <v>T180:T182</v>
      </c>
      <c r="L211" s="38" t="str">
        <f t="shared" ca="1" si="64"/>
        <v>M180:U182</v>
      </c>
      <c r="M211" t="str">
        <f t="shared" ca="1" si="65"/>
        <v/>
      </c>
      <c r="N211"/>
      <c r="O211" s="2">
        <v>0</v>
      </c>
      <c r="P211" s="38">
        <v>0</v>
      </c>
      <c r="Q211" s="38">
        <v>0</v>
      </c>
      <c r="R211" s="2">
        <f t="shared" si="66"/>
        <v>0</v>
      </c>
      <c r="S211" s="2">
        <f t="shared" si="67"/>
        <v>0</v>
      </c>
      <c r="T211" s="2">
        <f t="shared" si="68"/>
        <v>0</v>
      </c>
      <c r="U211" s="2">
        <f t="shared" si="69"/>
        <v>1000000</v>
      </c>
    </row>
    <row r="212" spans="1:21">
      <c r="A212" s="86">
        <f t="shared" si="54"/>
        <v>1</v>
      </c>
      <c r="B212" s="84">
        <f t="shared" si="55"/>
        <v>33</v>
      </c>
      <c r="C212" s="84" t="str">
        <f t="shared" ca="1" si="70"/>
        <v/>
      </c>
      <c r="D212" s="67" t="str">
        <f t="shared" ref="D212:D243" ca="1" si="71">IF($C212="","",IF(ISERROR(VLOOKUP(C212,Athletes,2,FALSE)),"Unknown Athlete",PROPER(VLOOKUP(C212,Athletes,2,FALSE))))</f>
        <v/>
      </c>
      <c r="E212" s="67" t="str">
        <f t="shared" ref="E212:E229" ca="1" si="72">IF($C212="","",IF(VLOOKUP(C212,Athletes,3,FALSE)="","",VLOOKUP(C212,Athletes,3,FALSE)))</f>
        <v/>
      </c>
      <c r="F212" s="67" t="str">
        <f t="shared" ca="1" si="58"/>
        <v/>
      </c>
      <c r="G212" s="85" t="str">
        <f t="shared" ca="1" si="59"/>
        <v/>
      </c>
      <c r="H212" s="38" t="str">
        <f t="shared" ca="1" si="60"/>
        <v>U180:U182</v>
      </c>
      <c r="I212" s="38" t="str">
        <f t="shared" ca="1" si="61"/>
        <v>R180:R182</v>
      </c>
      <c r="J212" s="38" t="str">
        <f t="shared" ca="1" si="62"/>
        <v>S180:S182</v>
      </c>
      <c r="K212" s="38" t="str">
        <f t="shared" ca="1" si="63"/>
        <v>T180:T182</v>
      </c>
      <c r="L212" s="38" t="str">
        <f t="shared" ca="1" si="64"/>
        <v>M180:U182</v>
      </c>
      <c r="M212" t="str">
        <f t="shared" ca="1" si="65"/>
        <v/>
      </c>
      <c r="N212"/>
      <c r="O212" s="2">
        <v>0</v>
      </c>
      <c r="P212" s="38">
        <v>0</v>
      </c>
      <c r="Q212" s="38">
        <v>0</v>
      </c>
      <c r="R212" s="2">
        <f t="shared" si="66"/>
        <v>0</v>
      </c>
      <c r="S212" s="2">
        <f t="shared" si="67"/>
        <v>0</v>
      </c>
      <c r="T212" s="2">
        <f t="shared" si="68"/>
        <v>0</v>
      </c>
      <c r="U212" s="2">
        <f t="shared" si="69"/>
        <v>1000000</v>
      </c>
    </row>
    <row r="213" spans="1:21">
      <c r="A213" s="86">
        <f t="shared" si="54"/>
        <v>1</v>
      </c>
      <c r="B213" s="84">
        <f t="shared" si="55"/>
        <v>34</v>
      </c>
      <c r="C213" s="84" t="str">
        <f t="shared" ca="1" si="70"/>
        <v/>
      </c>
      <c r="D213" s="67" t="str">
        <f t="shared" ca="1" si="71"/>
        <v/>
      </c>
      <c r="E213" s="67" t="str">
        <f t="shared" ca="1" si="72"/>
        <v/>
      </c>
      <c r="F213" s="67" t="str">
        <f t="shared" ca="1" si="58"/>
        <v/>
      </c>
      <c r="G213" s="85" t="str">
        <f t="shared" ca="1" si="59"/>
        <v/>
      </c>
      <c r="H213" s="38" t="str">
        <f t="shared" ca="1" si="60"/>
        <v>U180:U182</v>
      </c>
      <c r="I213" s="38" t="str">
        <f t="shared" ca="1" si="61"/>
        <v>R180:R182</v>
      </c>
      <c r="J213" s="38" t="str">
        <f t="shared" ca="1" si="62"/>
        <v>S180:S182</v>
      </c>
      <c r="K213" s="38" t="str">
        <f t="shared" ca="1" si="63"/>
        <v>T180:T182</v>
      </c>
      <c r="L213" s="38" t="str">
        <f t="shared" ca="1" si="64"/>
        <v>M180:U182</v>
      </c>
      <c r="M213" t="str">
        <f t="shared" ca="1" si="65"/>
        <v/>
      </c>
      <c r="N213"/>
      <c r="O213" s="2">
        <v>0</v>
      </c>
      <c r="P213" s="38">
        <v>0</v>
      </c>
      <c r="Q213" s="38">
        <v>0</v>
      </c>
      <c r="R213" s="2">
        <f t="shared" si="66"/>
        <v>0</v>
      </c>
      <c r="S213" s="2">
        <f t="shared" si="67"/>
        <v>0</v>
      </c>
      <c r="T213" s="2">
        <f t="shared" si="68"/>
        <v>0</v>
      </c>
      <c r="U213" s="2">
        <f t="shared" si="69"/>
        <v>1000000</v>
      </c>
    </row>
    <row r="214" spans="1:21">
      <c r="A214" s="86">
        <f t="shared" si="54"/>
        <v>1</v>
      </c>
      <c r="B214" s="84">
        <f t="shared" si="55"/>
        <v>35</v>
      </c>
      <c r="C214" s="84" t="str">
        <f t="shared" ca="1" si="70"/>
        <v/>
      </c>
      <c r="D214" s="67" t="str">
        <f t="shared" ca="1" si="71"/>
        <v/>
      </c>
      <c r="E214" s="67" t="str">
        <f t="shared" ca="1" si="72"/>
        <v/>
      </c>
      <c r="F214" s="67" t="str">
        <f t="shared" ca="1" si="58"/>
        <v/>
      </c>
      <c r="G214" s="85" t="str">
        <f t="shared" ca="1" si="59"/>
        <v/>
      </c>
      <c r="H214" s="38" t="str">
        <f t="shared" ca="1" si="60"/>
        <v>U180:U182</v>
      </c>
      <c r="I214" s="38" t="str">
        <f t="shared" ca="1" si="61"/>
        <v>R180:R182</v>
      </c>
      <c r="J214" s="38" t="str">
        <f t="shared" ca="1" si="62"/>
        <v>S180:S182</v>
      </c>
      <c r="K214" s="38" t="str">
        <f t="shared" ca="1" si="63"/>
        <v>T180:T182</v>
      </c>
      <c r="L214" s="38" t="str">
        <f t="shared" ca="1" si="64"/>
        <v>M180:U182</v>
      </c>
      <c r="M214" t="str">
        <f t="shared" ca="1" si="65"/>
        <v/>
      </c>
      <c r="N214"/>
      <c r="O214" s="2">
        <v>0</v>
      </c>
      <c r="P214" s="38">
        <v>0</v>
      </c>
      <c r="Q214" s="38">
        <v>0</v>
      </c>
      <c r="R214" s="2">
        <f t="shared" si="66"/>
        <v>0</v>
      </c>
      <c r="S214" s="2">
        <f t="shared" si="67"/>
        <v>0</v>
      </c>
      <c r="T214" s="2">
        <f t="shared" si="68"/>
        <v>0</v>
      </c>
      <c r="U214" s="2">
        <f t="shared" si="69"/>
        <v>1000000</v>
      </c>
    </row>
    <row r="215" spans="1:21">
      <c r="A215" s="86">
        <f t="shared" si="54"/>
        <v>1</v>
      </c>
      <c r="B215" s="84">
        <f t="shared" si="55"/>
        <v>36</v>
      </c>
      <c r="C215" s="84" t="str">
        <f t="shared" ca="1" si="70"/>
        <v/>
      </c>
      <c r="D215" s="67" t="str">
        <f t="shared" ca="1" si="71"/>
        <v/>
      </c>
      <c r="E215" s="67" t="str">
        <f t="shared" ca="1" si="72"/>
        <v/>
      </c>
      <c r="F215" s="67" t="str">
        <f t="shared" ca="1" si="58"/>
        <v/>
      </c>
      <c r="G215" s="85" t="str">
        <f t="shared" ca="1" si="59"/>
        <v/>
      </c>
      <c r="H215" s="38" t="str">
        <f t="shared" ca="1" si="60"/>
        <v>U180:U182</v>
      </c>
      <c r="I215" s="38" t="str">
        <f t="shared" ca="1" si="61"/>
        <v>R180:R182</v>
      </c>
      <c r="J215" s="38" t="str">
        <f t="shared" ca="1" si="62"/>
        <v>S180:S182</v>
      </c>
      <c r="K215" s="38" t="str">
        <f t="shared" ca="1" si="63"/>
        <v>T180:T182</v>
      </c>
      <c r="L215" s="38" t="str">
        <f t="shared" ca="1" si="64"/>
        <v>M180:U182</v>
      </c>
      <c r="M215" t="str">
        <f t="shared" ca="1" si="65"/>
        <v/>
      </c>
      <c r="N215"/>
      <c r="O215" s="2">
        <v>0</v>
      </c>
      <c r="P215" s="38">
        <v>0</v>
      </c>
      <c r="Q215" s="38">
        <v>0</v>
      </c>
      <c r="R215" s="2">
        <f t="shared" si="66"/>
        <v>0</v>
      </c>
      <c r="S215" s="2">
        <f t="shared" si="67"/>
        <v>0</v>
      </c>
      <c r="T215" s="2">
        <f t="shared" si="68"/>
        <v>0</v>
      </c>
      <c r="U215" s="2">
        <f t="shared" si="69"/>
        <v>1000000</v>
      </c>
    </row>
    <row r="216" spans="1:21">
      <c r="A216" s="86">
        <f t="shared" si="54"/>
        <v>1</v>
      </c>
      <c r="B216" s="84">
        <f t="shared" si="55"/>
        <v>37</v>
      </c>
      <c r="C216" s="84" t="str">
        <f t="shared" ca="1" si="70"/>
        <v/>
      </c>
      <c r="D216" s="67" t="str">
        <f t="shared" ca="1" si="71"/>
        <v/>
      </c>
      <c r="E216" s="67" t="str">
        <f t="shared" ca="1" si="72"/>
        <v/>
      </c>
      <c r="F216" s="67" t="str">
        <f t="shared" ca="1" si="58"/>
        <v/>
      </c>
      <c r="G216" s="85" t="str">
        <f t="shared" ca="1" si="59"/>
        <v/>
      </c>
      <c r="H216" s="38" t="str">
        <f t="shared" ca="1" si="60"/>
        <v>U180:U182</v>
      </c>
      <c r="I216" s="38" t="str">
        <f t="shared" ca="1" si="61"/>
        <v>R180:R182</v>
      </c>
      <c r="J216" s="38" t="str">
        <f t="shared" ca="1" si="62"/>
        <v>S180:S182</v>
      </c>
      <c r="K216" s="38" t="str">
        <f t="shared" ca="1" si="63"/>
        <v>T180:T182</v>
      </c>
      <c r="L216" s="38" t="str">
        <f t="shared" ca="1" si="64"/>
        <v>M180:U182</v>
      </c>
      <c r="M216" t="str">
        <f t="shared" ca="1" si="65"/>
        <v/>
      </c>
      <c r="N216"/>
      <c r="O216" s="2">
        <v>0</v>
      </c>
      <c r="P216" s="38">
        <v>0</v>
      </c>
      <c r="Q216" s="38">
        <v>0</v>
      </c>
      <c r="R216" s="2">
        <f t="shared" si="66"/>
        <v>0</v>
      </c>
      <c r="S216" s="2">
        <f t="shared" si="67"/>
        <v>0</v>
      </c>
      <c r="T216" s="2">
        <f t="shared" si="68"/>
        <v>0</v>
      </c>
      <c r="U216" s="2">
        <f t="shared" si="69"/>
        <v>1000000</v>
      </c>
    </row>
    <row r="217" spans="1:21">
      <c r="A217" s="86">
        <f t="shared" si="54"/>
        <v>1</v>
      </c>
      <c r="B217" s="84">
        <f t="shared" si="55"/>
        <v>38</v>
      </c>
      <c r="C217" s="84" t="str">
        <f t="shared" ca="1" si="70"/>
        <v/>
      </c>
      <c r="D217" s="67" t="str">
        <f t="shared" ca="1" si="71"/>
        <v/>
      </c>
      <c r="E217" s="67" t="str">
        <f t="shared" ca="1" si="72"/>
        <v/>
      </c>
      <c r="F217" s="67" t="str">
        <f t="shared" ca="1" si="58"/>
        <v/>
      </c>
      <c r="G217" s="85" t="str">
        <f t="shared" ca="1" si="59"/>
        <v/>
      </c>
      <c r="H217" s="38" t="str">
        <f t="shared" ca="1" si="60"/>
        <v>U180:U182</v>
      </c>
      <c r="I217" s="38" t="str">
        <f t="shared" ca="1" si="61"/>
        <v>R180:R182</v>
      </c>
      <c r="J217" s="38" t="str">
        <f t="shared" ca="1" si="62"/>
        <v>S180:S182</v>
      </c>
      <c r="K217" s="38" t="str">
        <f t="shared" ca="1" si="63"/>
        <v>T180:T182</v>
      </c>
      <c r="L217" s="38" t="str">
        <f t="shared" ca="1" si="64"/>
        <v>M180:U182</v>
      </c>
      <c r="M217" t="str">
        <f t="shared" ca="1" si="65"/>
        <v/>
      </c>
      <c r="N217"/>
      <c r="O217" s="2">
        <v>0</v>
      </c>
      <c r="P217" s="38">
        <v>0</v>
      </c>
      <c r="Q217" s="38">
        <v>0</v>
      </c>
      <c r="R217" s="2">
        <f t="shared" si="66"/>
        <v>0</v>
      </c>
      <c r="S217" s="2">
        <f t="shared" si="67"/>
        <v>0</v>
      </c>
      <c r="T217" s="2">
        <f t="shared" si="68"/>
        <v>0</v>
      </c>
      <c r="U217" s="2">
        <f t="shared" si="69"/>
        <v>1000000</v>
      </c>
    </row>
    <row r="218" spans="1:21">
      <c r="A218" s="86">
        <f t="shared" si="54"/>
        <v>1</v>
      </c>
      <c r="B218" s="84">
        <f t="shared" si="55"/>
        <v>39</v>
      </c>
      <c r="C218" s="84" t="str">
        <f t="shared" ca="1" si="70"/>
        <v/>
      </c>
      <c r="D218" s="67" t="str">
        <f t="shared" ca="1" si="71"/>
        <v/>
      </c>
      <c r="E218" s="67" t="str">
        <f t="shared" ca="1" si="72"/>
        <v/>
      </c>
      <c r="F218" s="67" t="str">
        <f t="shared" ca="1" si="58"/>
        <v/>
      </c>
      <c r="G218" s="85" t="str">
        <f t="shared" ca="1" si="59"/>
        <v/>
      </c>
      <c r="H218" s="38" t="str">
        <f t="shared" ca="1" si="60"/>
        <v>U180:U182</v>
      </c>
      <c r="I218" s="38" t="str">
        <f t="shared" ca="1" si="61"/>
        <v>R180:R182</v>
      </c>
      <c r="J218" s="38" t="str">
        <f t="shared" ca="1" si="62"/>
        <v>S180:S182</v>
      </c>
      <c r="K218" s="38" t="str">
        <f t="shared" ca="1" si="63"/>
        <v>T180:T182</v>
      </c>
      <c r="L218" s="38" t="str">
        <f t="shared" ca="1" si="64"/>
        <v>M180:U182</v>
      </c>
      <c r="M218" t="str">
        <f t="shared" ca="1" si="65"/>
        <v/>
      </c>
      <c r="N218"/>
      <c r="O218" s="2">
        <v>0</v>
      </c>
      <c r="P218" s="38">
        <v>0</v>
      </c>
      <c r="Q218" s="38">
        <v>0</v>
      </c>
      <c r="R218" s="2">
        <f t="shared" si="66"/>
        <v>0</v>
      </c>
      <c r="S218" s="2">
        <f t="shared" si="67"/>
        <v>0</v>
      </c>
      <c r="T218" s="2">
        <f t="shared" si="68"/>
        <v>0</v>
      </c>
      <c r="U218" s="2">
        <f t="shared" si="69"/>
        <v>1000000</v>
      </c>
    </row>
    <row r="219" spans="1:21">
      <c r="A219" s="86">
        <f t="shared" si="54"/>
        <v>1</v>
      </c>
      <c r="B219" s="84">
        <f t="shared" si="55"/>
        <v>40</v>
      </c>
      <c r="C219" s="84" t="str">
        <f t="shared" ca="1" si="70"/>
        <v/>
      </c>
      <c r="D219" s="67" t="str">
        <f t="shared" ca="1" si="71"/>
        <v/>
      </c>
      <c r="E219" s="67" t="str">
        <f t="shared" ca="1" si="72"/>
        <v/>
      </c>
      <c r="F219" s="67" t="str">
        <f t="shared" ca="1" si="58"/>
        <v/>
      </c>
      <c r="G219" s="85" t="str">
        <f t="shared" ca="1" si="59"/>
        <v/>
      </c>
      <c r="H219" s="38" t="str">
        <f t="shared" ca="1" si="60"/>
        <v>U180:U182</v>
      </c>
      <c r="I219" s="38" t="str">
        <f t="shared" ca="1" si="61"/>
        <v>R180:R182</v>
      </c>
      <c r="J219" s="38" t="str">
        <f t="shared" ca="1" si="62"/>
        <v>S180:S182</v>
      </c>
      <c r="K219" s="38" t="str">
        <f t="shared" ca="1" si="63"/>
        <v>T180:T182</v>
      </c>
      <c r="L219" s="38" t="str">
        <f t="shared" ca="1" si="64"/>
        <v>M180:U182</v>
      </c>
      <c r="M219" t="str">
        <f t="shared" ca="1" si="65"/>
        <v/>
      </c>
      <c r="N219"/>
      <c r="O219" s="2">
        <v>0</v>
      </c>
      <c r="P219" s="38">
        <v>0</v>
      </c>
      <c r="Q219" s="38">
        <v>0</v>
      </c>
      <c r="R219" s="2">
        <f t="shared" si="66"/>
        <v>0</v>
      </c>
      <c r="S219" s="2">
        <f t="shared" si="67"/>
        <v>0</v>
      </c>
      <c r="T219" s="2">
        <f t="shared" si="68"/>
        <v>0</v>
      </c>
      <c r="U219" s="2">
        <f t="shared" si="69"/>
        <v>1000000</v>
      </c>
    </row>
    <row r="220" spans="1:21">
      <c r="A220" s="86">
        <f t="shared" si="54"/>
        <v>1</v>
      </c>
      <c r="B220" s="84">
        <f t="shared" si="55"/>
        <v>41</v>
      </c>
      <c r="C220" s="84" t="str">
        <f t="shared" ca="1" si="70"/>
        <v/>
      </c>
      <c r="D220" s="67" t="str">
        <f t="shared" ca="1" si="71"/>
        <v/>
      </c>
      <c r="E220" s="67" t="str">
        <f t="shared" ca="1" si="72"/>
        <v/>
      </c>
      <c r="F220" s="67" t="str">
        <f t="shared" ca="1" si="58"/>
        <v/>
      </c>
      <c r="G220" s="85" t="str">
        <f t="shared" ca="1" si="59"/>
        <v/>
      </c>
      <c r="H220" s="38" t="str">
        <f t="shared" ca="1" si="60"/>
        <v>U180:U182</v>
      </c>
      <c r="I220" s="38" t="str">
        <f t="shared" ca="1" si="61"/>
        <v>R180:R182</v>
      </c>
      <c r="J220" s="38" t="str">
        <f t="shared" ca="1" si="62"/>
        <v>S180:S182</v>
      </c>
      <c r="K220" s="38" t="str">
        <f t="shared" ca="1" si="63"/>
        <v>T180:T182</v>
      </c>
      <c r="L220" s="38" t="str">
        <f t="shared" ca="1" si="64"/>
        <v>M180:U182</v>
      </c>
      <c r="M220" t="str">
        <f t="shared" ca="1" si="65"/>
        <v/>
      </c>
      <c r="N220"/>
      <c r="O220" s="2">
        <v>0</v>
      </c>
      <c r="P220" s="38">
        <v>0</v>
      </c>
      <c r="Q220" s="38">
        <v>0</v>
      </c>
      <c r="R220" s="2">
        <f t="shared" si="66"/>
        <v>0</v>
      </c>
      <c r="S220" s="2">
        <f t="shared" si="67"/>
        <v>0</v>
      </c>
      <c r="T220" s="2">
        <f t="shared" si="68"/>
        <v>0</v>
      </c>
      <c r="U220" s="2">
        <f t="shared" si="69"/>
        <v>1000000</v>
      </c>
    </row>
    <row r="221" spans="1:21">
      <c r="A221" s="86">
        <f t="shared" si="54"/>
        <v>1</v>
      </c>
      <c r="B221" s="84">
        <f t="shared" si="55"/>
        <v>42</v>
      </c>
      <c r="C221" s="84" t="str">
        <f t="shared" ca="1" si="70"/>
        <v/>
      </c>
      <c r="D221" s="67" t="str">
        <f t="shared" ca="1" si="71"/>
        <v/>
      </c>
      <c r="E221" s="67" t="str">
        <f t="shared" ca="1" si="72"/>
        <v/>
      </c>
      <c r="F221" s="67" t="str">
        <f t="shared" ca="1" si="58"/>
        <v/>
      </c>
      <c r="G221" s="85" t="str">
        <f t="shared" ca="1" si="59"/>
        <v/>
      </c>
      <c r="H221" s="38" t="str">
        <f t="shared" ca="1" si="60"/>
        <v>U180:U182</v>
      </c>
      <c r="I221" s="38" t="str">
        <f t="shared" ca="1" si="61"/>
        <v>R180:R182</v>
      </c>
      <c r="J221" s="38" t="str">
        <f t="shared" ca="1" si="62"/>
        <v>S180:S182</v>
      </c>
      <c r="K221" s="38" t="str">
        <f t="shared" ca="1" si="63"/>
        <v>T180:T182</v>
      </c>
      <c r="L221" s="38" t="str">
        <f t="shared" ca="1" si="64"/>
        <v>M180:U182</v>
      </c>
      <c r="M221" t="str">
        <f t="shared" ca="1" si="65"/>
        <v/>
      </c>
      <c r="N221"/>
      <c r="O221" s="2">
        <v>0</v>
      </c>
      <c r="P221" s="38">
        <v>0</v>
      </c>
      <c r="Q221" s="38">
        <v>0</v>
      </c>
      <c r="R221" s="2">
        <f t="shared" si="66"/>
        <v>0</v>
      </c>
      <c r="S221" s="2">
        <f t="shared" si="67"/>
        <v>0</v>
      </c>
      <c r="T221" s="2">
        <f t="shared" si="68"/>
        <v>0</v>
      </c>
      <c r="U221" s="2">
        <f t="shared" si="69"/>
        <v>1000000</v>
      </c>
    </row>
    <row r="222" spans="1:21">
      <c r="A222" s="86">
        <f t="shared" si="54"/>
        <v>1</v>
      </c>
      <c r="B222" s="84">
        <f t="shared" si="55"/>
        <v>43</v>
      </c>
      <c r="C222" s="84" t="str">
        <f t="shared" ca="1" si="70"/>
        <v/>
      </c>
      <c r="D222" s="67" t="str">
        <f t="shared" ca="1" si="71"/>
        <v/>
      </c>
      <c r="E222" s="67" t="str">
        <f t="shared" ca="1" si="72"/>
        <v/>
      </c>
      <c r="F222" s="67" t="str">
        <f t="shared" ca="1" si="58"/>
        <v/>
      </c>
      <c r="G222" s="85" t="str">
        <f t="shared" ca="1" si="59"/>
        <v/>
      </c>
      <c r="H222" s="38" t="str">
        <f t="shared" ca="1" si="60"/>
        <v>U180:U182</v>
      </c>
      <c r="I222" s="38" t="str">
        <f t="shared" ca="1" si="61"/>
        <v>R180:R182</v>
      </c>
      <c r="J222" s="38" t="str">
        <f t="shared" ca="1" si="62"/>
        <v>S180:S182</v>
      </c>
      <c r="K222" s="38" t="str">
        <f t="shared" ca="1" si="63"/>
        <v>T180:T182</v>
      </c>
      <c r="L222" s="38" t="str">
        <f t="shared" ca="1" si="64"/>
        <v>M180:U182</v>
      </c>
      <c r="M222" t="str">
        <f t="shared" ca="1" si="65"/>
        <v/>
      </c>
      <c r="N222"/>
      <c r="O222" s="2">
        <v>0</v>
      </c>
      <c r="P222" s="38">
        <v>0</v>
      </c>
      <c r="Q222" s="38">
        <v>0</v>
      </c>
      <c r="R222" s="2">
        <f t="shared" si="66"/>
        <v>0</v>
      </c>
      <c r="S222" s="2">
        <f t="shared" si="67"/>
        <v>0</v>
      </c>
      <c r="T222" s="2">
        <f t="shared" si="68"/>
        <v>0</v>
      </c>
      <c r="U222" s="2">
        <f t="shared" si="69"/>
        <v>1000000</v>
      </c>
    </row>
    <row r="223" spans="1:21">
      <c r="A223" s="86">
        <f t="shared" si="54"/>
        <v>1</v>
      </c>
      <c r="B223" s="84">
        <f t="shared" si="55"/>
        <v>44</v>
      </c>
      <c r="C223" s="84" t="str">
        <f t="shared" ca="1" si="70"/>
        <v/>
      </c>
      <c r="D223" s="67" t="str">
        <f t="shared" ca="1" si="71"/>
        <v/>
      </c>
      <c r="E223" s="67" t="str">
        <f t="shared" ca="1" si="72"/>
        <v/>
      </c>
      <c r="F223" s="67" t="str">
        <f t="shared" ca="1" si="58"/>
        <v/>
      </c>
      <c r="G223" s="85" t="str">
        <f t="shared" ca="1" si="59"/>
        <v/>
      </c>
      <c r="H223" s="38" t="str">
        <f t="shared" ca="1" si="60"/>
        <v>U180:U182</v>
      </c>
      <c r="I223" s="38" t="str">
        <f t="shared" ca="1" si="61"/>
        <v>R180:R182</v>
      </c>
      <c r="J223" s="38" t="str">
        <f t="shared" ca="1" si="62"/>
        <v>S180:S182</v>
      </c>
      <c r="K223" s="38" t="str">
        <f t="shared" ca="1" si="63"/>
        <v>T180:T182</v>
      </c>
      <c r="L223" s="38" t="str">
        <f t="shared" ca="1" si="64"/>
        <v>M180:U182</v>
      </c>
      <c r="M223" t="str">
        <f t="shared" ca="1" si="65"/>
        <v/>
      </c>
      <c r="N223"/>
      <c r="O223" s="2">
        <v>0</v>
      </c>
      <c r="P223" s="38">
        <v>0</v>
      </c>
      <c r="Q223" s="38">
        <v>0</v>
      </c>
      <c r="R223" s="2">
        <f t="shared" si="66"/>
        <v>0</v>
      </c>
      <c r="S223" s="2">
        <f t="shared" si="67"/>
        <v>0</v>
      </c>
      <c r="T223" s="2">
        <f t="shared" si="68"/>
        <v>0</v>
      </c>
      <c r="U223" s="2">
        <f t="shared" si="69"/>
        <v>1000000</v>
      </c>
    </row>
    <row r="224" spans="1:21">
      <c r="A224" s="86">
        <f t="shared" si="54"/>
        <v>1</v>
      </c>
      <c r="B224" s="84">
        <f t="shared" si="55"/>
        <v>45</v>
      </c>
      <c r="C224" s="84" t="str">
        <f t="shared" ca="1" si="70"/>
        <v/>
      </c>
      <c r="D224" s="67" t="str">
        <f t="shared" ca="1" si="71"/>
        <v/>
      </c>
      <c r="E224" s="67" t="str">
        <f t="shared" ca="1" si="72"/>
        <v/>
      </c>
      <c r="F224" s="67" t="str">
        <f t="shared" ca="1" si="58"/>
        <v/>
      </c>
      <c r="G224" s="85" t="str">
        <f t="shared" ca="1" si="59"/>
        <v/>
      </c>
      <c r="H224" s="38" t="str">
        <f t="shared" ca="1" si="60"/>
        <v>U180:U182</v>
      </c>
      <c r="I224" s="38" t="str">
        <f t="shared" ca="1" si="61"/>
        <v>R180:R182</v>
      </c>
      <c r="J224" s="38" t="str">
        <f t="shared" ca="1" si="62"/>
        <v>S180:S182</v>
      </c>
      <c r="K224" s="38" t="str">
        <f t="shared" ca="1" si="63"/>
        <v>T180:T182</v>
      </c>
      <c r="L224" s="38" t="str">
        <f t="shared" ca="1" si="64"/>
        <v>M180:U182</v>
      </c>
      <c r="M224" t="str">
        <f t="shared" ca="1" si="65"/>
        <v/>
      </c>
      <c r="N224"/>
      <c r="O224" s="2">
        <v>0</v>
      </c>
      <c r="P224" s="38">
        <v>0</v>
      </c>
      <c r="Q224" s="38">
        <v>0</v>
      </c>
      <c r="R224" s="2">
        <f t="shared" si="66"/>
        <v>0</v>
      </c>
      <c r="S224" s="2">
        <f t="shared" si="67"/>
        <v>0</v>
      </c>
      <c r="T224" s="2">
        <f t="shared" si="68"/>
        <v>0</v>
      </c>
      <c r="U224" s="2">
        <f t="shared" si="69"/>
        <v>1000000</v>
      </c>
    </row>
    <row r="225" spans="1:21">
      <c r="A225" s="86">
        <f t="shared" si="54"/>
        <v>1</v>
      </c>
      <c r="B225" s="84">
        <f t="shared" si="55"/>
        <v>46</v>
      </c>
      <c r="C225" s="84" t="str">
        <f t="shared" ca="1" si="70"/>
        <v/>
      </c>
      <c r="D225" s="67" t="str">
        <f t="shared" ca="1" si="71"/>
        <v/>
      </c>
      <c r="E225" s="67" t="str">
        <f t="shared" ca="1" si="72"/>
        <v/>
      </c>
      <c r="F225" s="67" t="str">
        <f t="shared" ca="1" si="58"/>
        <v/>
      </c>
      <c r="G225" s="85" t="str">
        <f t="shared" ca="1" si="59"/>
        <v/>
      </c>
      <c r="H225" s="38" t="str">
        <f t="shared" ca="1" si="60"/>
        <v>U180:U182</v>
      </c>
      <c r="I225" s="38" t="str">
        <f t="shared" ca="1" si="61"/>
        <v>R180:R182</v>
      </c>
      <c r="J225" s="38" t="str">
        <f t="shared" ca="1" si="62"/>
        <v>S180:S182</v>
      </c>
      <c r="K225" s="38" t="str">
        <f t="shared" ca="1" si="63"/>
        <v>T180:T182</v>
      </c>
      <c r="L225" s="38" t="str">
        <f t="shared" ca="1" si="64"/>
        <v>M180:U182</v>
      </c>
      <c r="M225" t="str">
        <f t="shared" ca="1" si="65"/>
        <v/>
      </c>
      <c r="N225"/>
      <c r="O225" s="2">
        <v>0</v>
      </c>
      <c r="P225" s="38">
        <v>0</v>
      </c>
      <c r="Q225" s="38">
        <v>0</v>
      </c>
      <c r="R225" s="2">
        <f t="shared" si="66"/>
        <v>0</v>
      </c>
      <c r="S225" s="2">
        <f t="shared" si="67"/>
        <v>0</v>
      </c>
      <c r="T225" s="2">
        <f t="shared" si="68"/>
        <v>0</v>
      </c>
      <c r="U225" s="2">
        <f t="shared" si="69"/>
        <v>1000000</v>
      </c>
    </row>
    <row r="226" spans="1:21">
      <c r="A226" s="86">
        <f t="shared" si="54"/>
        <v>1</v>
      </c>
      <c r="B226" s="84">
        <f t="shared" si="55"/>
        <v>47</v>
      </c>
      <c r="C226" s="84" t="str">
        <f t="shared" ca="1" si="70"/>
        <v/>
      </c>
      <c r="D226" s="67" t="str">
        <f t="shared" ca="1" si="71"/>
        <v/>
      </c>
      <c r="E226" s="67" t="str">
        <f t="shared" ca="1" si="72"/>
        <v/>
      </c>
      <c r="F226" s="67" t="str">
        <f t="shared" ca="1" si="58"/>
        <v/>
      </c>
      <c r="G226" s="85" t="str">
        <f t="shared" ca="1" si="59"/>
        <v/>
      </c>
      <c r="H226" s="38" t="str">
        <f t="shared" ca="1" si="60"/>
        <v>U180:U182</v>
      </c>
      <c r="I226" s="38" t="str">
        <f t="shared" ca="1" si="61"/>
        <v>R180:R182</v>
      </c>
      <c r="J226" s="38" t="str">
        <f t="shared" ca="1" si="62"/>
        <v>S180:S182</v>
      </c>
      <c r="K226" s="38" t="str">
        <f t="shared" ca="1" si="63"/>
        <v>T180:T182</v>
      </c>
      <c r="L226" s="38" t="str">
        <f t="shared" ca="1" si="64"/>
        <v>M180:U182</v>
      </c>
      <c r="M226" t="str">
        <f t="shared" ca="1" si="65"/>
        <v/>
      </c>
      <c r="N226"/>
      <c r="O226" s="2">
        <v>0</v>
      </c>
      <c r="P226" s="38">
        <v>0</v>
      </c>
      <c r="Q226" s="38">
        <v>0</v>
      </c>
      <c r="R226" s="2">
        <f t="shared" si="66"/>
        <v>0</v>
      </c>
      <c r="S226" s="2">
        <f t="shared" si="67"/>
        <v>0</v>
      </c>
      <c r="T226" s="2">
        <f t="shared" si="68"/>
        <v>0</v>
      </c>
      <c r="U226" s="2">
        <f t="shared" si="69"/>
        <v>1000000</v>
      </c>
    </row>
    <row r="227" spans="1:21">
      <c r="A227" s="86">
        <f t="shared" si="54"/>
        <v>1</v>
      </c>
      <c r="B227" s="84">
        <f t="shared" si="55"/>
        <v>48</v>
      </c>
      <c r="C227" s="84" t="str">
        <f t="shared" ca="1" si="70"/>
        <v/>
      </c>
      <c r="D227" s="67" t="str">
        <f t="shared" ca="1" si="71"/>
        <v/>
      </c>
      <c r="E227" s="67" t="str">
        <f t="shared" ca="1" si="72"/>
        <v/>
      </c>
      <c r="F227" s="67" t="str">
        <f t="shared" ca="1" si="58"/>
        <v/>
      </c>
      <c r="G227" s="85" t="str">
        <f t="shared" ca="1" si="59"/>
        <v/>
      </c>
      <c r="H227" s="38" t="str">
        <f t="shared" ca="1" si="60"/>
        <v>U180:U182</v>
      </c>
      <c r="I227" s="38" t="str">
        <f t="shared" ca="1" si="61"/>
        <v>R180:R182</v>
      </c>
      <c r="J227" s="38" t="str">
        <f t="shared" ca="1" si="62"/>
        <v>S180:S182</v>
      </c>
      <c r="K227" s="38" t="str">
        <f t="shared" ca="1" si="63"/>
        <v>T180:T182</v>
      </c>
      <c r="L227" s="38" t="str">
        <f t="shared" ca="1" si="64"/>
        <v>M180:U182</v>
      </c>
      <c r="M227" t="str">
        <f t="shared" ca="1" si="65"/>
        <v/>
      </c>
      <c r="N227"/>
      <c r="O227" s="2">
        <v>0</v>
      </c>
      <c r="P227" s="38">
        <v>0</v>
      </c>
      <c r="Q227" s="38">
        <v>0</v>
      </c>
      <c r="R227" s="2">
        <f t="shared" si="66"/>
        <v>0</v>
      </c>
      <c r="S227" s="2">
        <f t="shared" si="67"/>
        <v>0</v>
      </c>
      <c r="T227" s="2">
        <f t="shared" si="68"/>
        <v>0</v>
      </c>
      <c r="U227" s="2">
        <f t="shared" si="69"/>
        <v>1000000</v>
      </c>
    </row>
    <row r="228" spans="1:21">
      <c r="A228" s="86">
        <f t="shared" si="54"/>
        <v>1</v>
      </c>
      <c r="B228" s="84">
        <f t="shared" si="55"/>
        <v>49</v>
      </c>
      <c r="C228" s="84" t="str">
        <f t="shared" ca="1" si="70"/>
        <v/>
      </c>
      <c r="D228" s="67" t="str">
        <f t="shared" ca="1" si="71"/>
        <v/>
      </c>
      <c r="E228" s="67" t="str">
        <f t="shared" ca="1" si="72"/>
        <v/>
      </c>
      <c r="F228" s="67" t="str">
        <f t="shared" ca="1" si="58"/>
        <v/>
      </c>
      <c r="G228" s="85" t="str">
        <f t="shared" ca="1" si="59"/>
        <v/>
      </c>
      <c r="H228" s="38" t="str">
        <f t="shared" ca="1" si="60"/>
        <v>U180:U182</v>
      </c>
      <c r="I228" s="38" t="str">
        <f t="shared" ca="1" si="61"/>
        <v>R180:R182</v>
      </c>
      <c r="J228" s="38" t="str">
        <f t="shared" ca="1" si="62"/>
        <v>S180:S182</v>
      </c>
      <c r="K228" s="38" t="str">
        <f t="shared" ca="1" si="63"/>
        <v>T180:T182</v>
      </c>
      <c r="L228" s="38" t="str">
        <f t="shared" ca="1" si="64"/>
        <v>M180:U182</v>
      </c>
      <c r="M228" t="str">
        <f t="shared" ca="1" si="65"/>
        <v/>
      </c>
      <c r="N228"/>
      <c r="O228" s="2">
        <v>0</v>
      </c>
      <c r="P228" s="38">
        <v>0</v>
      </c>
      <c r="Q228" s="38">
        <v>0</v>
      </c>
      <c r="R228" s="2">
        <f t="shared" si="66"/>
        <v>0</v>
      </c>
      <c r="S228" s="2">
        <f t="shared" si="67"/>
        <v>0</v>
      </c>
      <c r="T228" s="2">
        <f t="shared" si="68"/>
        <v>0</v>
      </c>
      <c r="U228" s="2">
        <f t="shared" si="69"/>
        <v>1000000</v>
      </c>
    </row>
    <row r="229" spans="1:21">
      <c r="A229" s="86">
        <f t="shared" si="54"/>
        <v>1</v>
      </c>
      <c r="B229" s="84">
        <f t="shared" si="55"/>
        <v>50</v>
      </c>
      <c r="C229" s="84" t="str">
        <f t="shared" ca="1" si="70"/>
        <v/>
      </c>
      <c r="D229" s="67" t="str">
        <f t="shared" ca="1" si="71"/>
        <v/>
      </c>
      <c r="E229" s="67" t="str">
        <f t="shared" ca="1" si="72"/>
        <v/>
      </c>
      <c r="F229" s="67" t="str">
        <f t="shared" ca="1" si="58"/>
        <v/>
      </c>
      <c r="G229" s="85" t="str">
        <f t="shared" ca="1" si="59"/>
        <v/>
      </c>
      <c r="H229" s="38" t="str">
        <f t="shared" ca="1" si="60"/>
        <v>U180:U182</v>
      </c>
      <c r="I229" s="38" t="str">
        <f t="shared" ca="1" si="61"/>
        <v>R180:R182</v>
      </c>
      <c r="J229" s="38" t="str">
        <f t="shared" ca="1" si="62"/>
        <v>S180:S182</v>
      </c>
      <c r="K229" s="38" t="str">
        <f t="shared" ca="1" si="63"/>
        <v>T180:T182</v>
      </c>
      <c r="L229" s="38" t="str">
        <f t="shared" ca="1" si="64"/>
        <v>M180:U182</v>
      </c>
      <c r="M229" t="str">
        <f t="shared" ca="1" si="65"/>
        <v/>
      </c>
      <c r="N229"/>
      <c r="O229" s="2">
        <v>0</v>
      </c>
      <c r="P229" s="38">
        <v>0</v>
      </c>
      <c r="Q229" s="38">
        <v>0</v>
      </c>
      <c r="R229" s="2">
        <f t="shared" si="66"/>
        <v>0</v>
      </c>
      <c r="S229" s="2">
        <f t="shared" si="67"/>
        <v>0</v>
      </c>
      <c r="T229" s="2">
        <f t="shared" si="68"/>
        <v>0</v>
      </c>
      <c r="U229" s="2">
        <f t="shared" si="69"/>
        <v>1000000</v>
      </c>
    </row>
  </sheetData>
  <dataConsolidate/>
  <mergeCells count="3">
    <mergeCell ref="D8:G8"/>
    <mergeCell ref="D9:G9"/>
    <mergeCell ref="D10:G10"/>
  </mergeCells>
  <phoneticPr fontId="0" type="noConversion"/>
  <pageMargins left="0.78740157480314965" right="0" top="1.1811023622047245" bottom="0.98425196850393704" header="0.51181102362204722" footer="0.51181102362204722"/>
  <pageSetup paperSize="9" orientation="portrait" horizontalDpi="300" verticalDpi="300" r:id="rId1"/>
  <headerFooter alignWithMargins="0">
    <oddHeader>&amp;L&amp;"Copperplate Gothic Bold,Regular"&amp;24Name of Meeting&amp;R&amp;20Date of Meeting</oddHeader>
    <oddFooter>&amp;L&amp;"Arial,Italic"&amp;8For a FREE copy of this Software contact 01749 675100&amp;R&amp;"Arial,Italic"&amp;8TrackExpress v1.0 by Ian Humphreys (Mendip AC)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Athletes</vt:lpstr>
      <vt:lpstr>Track</vt:lpstr>
      <vt:lpstr>Field (Distance)</vt:lpstr>
      <vt:lpstr>Field (Height)</vt:lpstr>
      <vt:lpstr>Athletes</vt:lpstr>
      <vt:lpstr>Athletes!Print_Area</vt:lpstr>
      <vt:lpstr>'Field (Distance)'!Print_Area</vt:lpstr>
      <vt:lpstr>'Field (Height)'!Print_Area</vt:lpstr>
      <vt:lpstr>Athletes!Print_Titles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Morgan</dc:creator>
  <cp:lastModifiedBy>Simon</cp:lastModifiedBy>
  <cp:lastPrinted>2012-07-26T20:54:01Z</cp:lastPrinted>
  <dcterms:created xsi:type="dcterms:W3CDTF">2003-05-16T19:35:04Z</dcterms:created>
  <dcterms:modified xsi:type="dcterms:W3CDTF">2014-02-27T09:06:37Z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-964082208</vt:i4>
  </property>
  <property fmtid="{D5CDD505-2E9C-101B-9397-08002B2CF9AE}" pid="3" name="_EmailSubject">
    <vt:lpwstr>Ear tis2</vt:lpwstr>
  </property>
  <property fmtid="{D5CDD505-2E9C-101B-9397-08002B2CF9AE}" pid="4" name="_AuthorEmail">
    <vt:lpwstr>tom.morgan@bluefinger.com</vt:lpwstr>
  </property>
  <property fmtid="{D5CDD505-2E9C-101B-9397-08002B2CF9AE}" pid="5" name="_AuthorEmailDisplayName">
    <vt:lpwstr>Morgan, Tom</vt:lpwstr>
  </property>
  <property fmtid="{D5CDD505-2E9C-101B-9397-08002B2CF9AE}" pid="6" name="_PreviousAdHocReviewCycleID">
    <vt:i4>1863314887</vt:i4>
  </property>
  <property fmtid="{D5CDD505-2E9C-101B-9397-08002B2CF9AE}" pid="7" name="_ReviewingToolsShownOnce">
    <vt:lpwstr/>
  </property>
</Properties>
</file>