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0" yWindow="255" windowWidth="17985" windowHeight="11760" tabRatio="756" activeTab="3"/>
  </bookViews>
  <sheets>
    <sheet name="Athletes" sheetId="1" r:id="rId1"/>
    <sheet name="Track" sheetId="54" r:id="rId2"/>
    <sheet name="Field (Distance)" sheetId="91" r:id="rId3"/>
    <sheet name="Field (Height)" sheetId="93" r:id="rId4"/>
  </sheets>
  <definedNames>
    <definedName name="Athletes">Athletes!$A$1:$G$177</definedName>
    <definedName name="_xlnm.Print_Area" localSheetId="0">Athletes!$A:$G</definedName>
    <definedName name="_xlnm.Print_Area" localSheetId="2">'Field (Distance)'!$B:$G</definedName>
    <definedName name="_xlnm.Print_Area" localSheetId="3">'Field (Height)'!$B:$G</definedName>
    <definedName name="_xlnm.Print_Titles" localSheetId="0">Athletes!$1:$1</definedName>
  </definedNames>
  <calcPr calcId="125725" fullCalcOnLoad="1"/>
</workbook>
</file>

<file path=xl/calcChain.xml><?xml version="1.0" encoding="utf-8"?>
<calcChain xmlns="http://schemas.openxmlformats.org/spreadsheetml/2006/main">
  <c r="R468" i="91"/>
  <c r="S468"/>
  <c r="T468"/>
  <c r="U468"/>
  <c r="M468"/>
  <c r="A419"/>
  <c r="G468"/>
  <c r="C468"/>
  <c r="F468"/>
  <c r="E468"/>
  <c r="D468"/>
  <c r="A468"/>
  <c r="R467"/>
  <c r="S467"/>
  <c r="T467"/>
  <c r="U467"/>
  <c r="M467"/>
  <c r="G467"/>
  <c r="C467"/>
  <c r="F467"/>
  <c r="E467"/>
  <c r="D467"/>
  <c r="A467"/>
  <c r="R466"/>
  <c r="S466"/>
  <c r="T466"/>
  <c r="U466"/>
  <c r="M466"/>
  <c r="G466"/>
  <c r="C466"/>
  <c r="F466"/>
  <c r="E466"/>
  <c r="D466"/>
  <c r="A466"/>
  <c r="R465"/>
  <c r="S465"/>
  <c r="T465"/>
  <c r="U465"/>
  <c r="M465"/>
  <c r="G465"/>
  <c r="C465"/>
  <c r="F465"/>
  <c r="E465"/>
  <c r="D465"/>
  <c r="A465"/>
  <c r="R464"/>
  <c r="S464"/>
  <c r="T464"/>
  <c r="U464"/>
  <c r="M464"/>
  <c r="G464"/>
  <c r="C464"/>
  <c r="F464"/>
  <c r="E464"/>
  <c r="D464"/>
  <c r="A464"/>
  <c r="R463"/>
  <c r="S463"/>
  <c r="T463"/>
  <c r="U463"/>
  <c r="M463"/>
  <c r="G463"/>
  <c r="C463"/>
  <c r="F463"/>
  <c r="E463"/>
  <c r="D463"/>
  <c r="A463"/>
  <c r="R462"/>
  <c r="S462"/>
  <c r="T462"/>
  <c r="U462"/>
  <c r="M462"/>
  <c r="G462"/>
  <c r="C462"/>
  <c r="F462"/>
  <c r="E462"/>
  <c r="D462"/>
  <c r="A462"/>
  <c r="R461"/>
  <c r="S461"/>
  <c r="T461"/>
  <c r="U461"/>
  <c r="M461"/>
  <c r="G461"/>
  <c r="C461"/>
  <c r="F461"/>
  <c r="E461"/>
  <c r="D461"/>
  <c r="A461"/>
  <c r="R460"/>
  <c r="S460"/>
  <c r="T460"/>
  <c r="U460"/>
  <c r="M460"/>
  <c r="G460"/>
  <c r="C460"/>
  <c r="F460"/>
  <c r="E460"/>
  <c r="D460"/>
  <c r="A460"/>
  <c r="R459"/>
  <c r="S459"/>
  <c r="T459"/>
  <c r="U459"/>
  <c r="M459"/>
  <c r="G459"/>
  <c r="C459"/>
  <c r="F459"/>
  <c r="E459"/>
  <c r="D459"/>
  <c r="A459"/>
  <c r="R458"/>
  <c r="S458"/>
  <c r="T458"/>
  <c r="U458"/>
  <c r="M458"/>
  <c r="G458"/>
  <c r="C458"/>
  <c r="F458"/>
  <c r="E458"/>
  <c r="D458"/>
  <c r="A458"/>
  <c r="R457"/>
  <c r="S457"/>
  <c r="T457"/>
  <c r="U457"/>
  <c r="M457"/>
  <c r="G457"/>
  <c r="C457"/>
  <c r="F457"/>
  <c r="E457"/>
  <c r="D457"/>
  <c r="A457"/>
  <c r="R456"/>
  <c r="S456"/>
  <c r="T456"/>
  <c r="U456"/>
  <c r="M456"/>
  <c r="G456"/>
  <c r="C456"/>
  <c r="F456"/>
  <c r="E456"/>
  <c r="D456"/>
  <c r="A456"/>
  <c r="R455"/>
  <c r="S455"/>
  <c r="T455"/>
  <c r="U455"/>
  <c r="M455"/>
  <c r="G455"/>
  <c r="C455"/>
  <c r="F455"/>
  <c r="E455"/>
  <c r="D455"/>
  <c r="A455"/>
  <c r="R454"/>
  <c r="S454"/>
  <c r="T454"/>
  <c r="U454"/>
  <c r="M454"/>
  <c r="G454"/>
  <c r="C454"/>
  <c r="F454"/>
  <c r="E454"/>
  <c r="D454"/>
  <c r="A454"/>
  <c r="R453"/>
  <c r="S453"/>
  <c r="T453"/>
  <c r="U453"/>
  <c r="M453"/>
  <c r="G453"/>
  <c r="C453"/>
  <c r="F453"/>
  <c r="E453"/>
  <c r="D453"/>
  <c r="A453"/>
  <c r="R452"/>
  <c r="S452"/>
  <c r="T452"/>
  <c r="U452"/>
  <c r="M452"/>
  <c r="G452"/>
  <c r="C452"/>
  <c r="F452"/>
  <c r="E452"/>
  <c r="D452"/>
  <c r="A452"/>
  <c r="R451"/>
  <c r="S451"/>
  <c r="T451"/>
  <c r="U451"/>
  <c r="M451"/>
  <c r="G451"/>
  <c r="C451"/>
  <c r="F451"/>
  <c r="E451"/>
  <c r="D451"/>
  <c r="A451"/>
  <c r="R450"/>
  <c r="S450"/>
  <c r="T450"/>
  <c r="U450"/>
  <c r="M450"/>
  <c r="G450"/>
  <c r="C450"/>
  <c r="F450"/>
  <c r="E450"/>
  <c r="D450"/>
  <c r="A450"/>
  <c r="R449"/>
  <c r="S449"/>
  <c r="T449"/>
  <c r="U449"/>
  <c r="M449"/>
  <c r="G449"/>
  <c r="C449"/>
  <c r="F449"/>
  <c r="E449"/>
  <c r="D449"/>
  <c r="A449"/>
  <c r="R448"/>
  <c r="S448"/>
  <c r="T448"/>
  <c r="U448"/>
  <c r="M448"/>
  <c r="G448"/>
  <c r="C448"/>
  <c r="F448"/>
  <c r="E448"/>
  <c r="D448"/>
  <c r="A448"/>
  <c r="R447"/>
  <c r="S447"/>
  <c r="T447"/>
  <c r="U447"/>
  <c r="M447"/>
  <c r="G447"/>
  <c r="C447"/>
  <c r="F447"/>
  <c r="E447"/>
  <c r="D447"/>
  <c r="A447"/>
  <c r="R446"/>
  <c r="S446"/>
  <c r="T446"/>
  <c r="U446"/>
  <c r="M446"/>
  <c r="G446"/>
  <c r="C446"/>
  <c r="F446"/>
  <c r="E446"/>
  <c r="D446"/>
  <c r="A446"/>
  <c r="R445"/>
  <c r="S445"/>
  <c r="T445"/>
  <c r="U445"/>
  <c r="M445"/>
  <c r="G445"/>
  <c r="C445"/>
  <c r="F445"/>
  <c r="E445"/>
  <c r="D445"/>
  <c r="A445"/>
  <c r="R444"/>
  <c r="S444"/>
  <c r="T444"/>
  <c r="U444"/>
  <c r="M444"/>
  <c r="G444"/>
  <c r="C444"/>
  <c r="F444"/>
  <c r="E444"/>
  <c r="D444"/>
  <c r="A444"/>
  <c r="R443"/>
  <c r="S443"/>
  <c r="T443"/>
  <c r="U443"/>
  <c r="M443"/>
  <c r="G443"/>
  <c r="C443"/>
  <c r="F443"/>
  <c r="E443"/>
  <c r="D443"/>
  <c r="A443"/>
  <c r="R442"/>
  <c r="S442"/>
  <c r="T442"/>
  <c r="U442"/>
  <c r="M442"/>
  <c r="G442"/>
  <c r="C442"/>
  <c r="F442"/>
  <c r="E442"/>
  <c r="D442"/>
  <c r="A442"/>
  <c r="R441"/>
  <c r="S441"/>
  <c r="T441"/>
  <c r="U441"/>
  <c r="M441"/>
  <c r="G441"/>
  <c r="C441"/>
  <c r="F441"/>
  <c r="E441"/>
  <c r="D441"/>
  <c r="A441"/>
  <c r="R440"/>
  <c r="S440"/>
  <c r="T440"/>
  <c r="U440"/>
  <c r="M440"/>
  <c r="G440"/>
  <c r="C440"/>
  <c r="F440"/>
  <c r="E440"/>
  <c r="D440"/>
  <c r="A440"/>
  <c r="R439"/>
  <c r="S439"/>
  <c r="T439"/>
  <c r="U439"/>
  <c r="M439"/>
  <c r="G439"/>
  <c r="C439"/>
  <c r="F439"/>
  <c r="E439"/>
  <c r="D439"/>
  <c r="A439"/>
  <c r="R438"/>
  <c r="S438"/>
  <c r="T438"/>
  <c r="U438"/>
  <c r="M438"/>
  <c r="G438"/>
  <c r="C438"/>
  <c r="F438"/>
  <c r="E438"/>
  <c r="D438"/>
  <c r="A438"/>
  <c r="R437"/>
  <c r="S437"/>
  <c r="T437"/>
  <c r="U437"/>
  <c r="M437"/>
  <c r="G437"/>
  <c r="C437"/>
  <c r="F437"/>
  <c r="E437"/>
  <c r="D437"/>
  <c r="A437"/>
  <c r="R436"/>
  <c r="S436"/>
  <c r="T436"/>
  <c r="U436"/>
  <c r="M436"/>
  <c r="G436"/>
  <c r="C436"/>
  <c r="F436"/>
  <c r="E436"/>
  <c r="D436"/>
  <c r="A436"/>
  <c r="R435"/>
  <c r="S435"/>
  <c r="T435"/>
  <c r="U435"/>
  <c r="M435"/>
  <c r="G435"/>
  <c r="C435"/>
  <c r="F435"/>
  <c r="E435"/>
  <c r="D435"/>
  <c r="A435"/>
  <c r="R434"/>
  <c r="S434"/>
  <c r="T434"/>
  <c r="U434"/>
  <c r="M434"/>
  <c r="G434"/>
  <c r="C434"/>
  <c r="F434"/>
  <c r="E434"/>
  <c r="D434"/>
  <c r="A434"/>
  <c r="R433"/>
  <c r="S433"/>
  <c r="T433"/>
  <c r="U433"/>
  <c r="M433"/>
  <c r="G433"/>
  <c r="C433"/>
  <c r="F433"/>
  <c r="E433"/>
  <c r="D433"/>
  <c r="A433"/>
  <c r="R432"/>
  <c r="S432"/>
  <c r="T432"/>
  <c r="U432"/>
  <c r="M432"/>
  <c r="G432"/>
  <c r="C432"/>
  <c r="F432"/>
  <c r="E432"/>
  <c r="D432"/>
  <c r="A432"/>
  <c r="R431"/>
  <c r="S431"/>
  <c r="T431"/>
  <c r="U431"/>
  <c r="M431"/>
  <c r="G431"/>
  <c r="C431"/>
  <c r="F431"/>
  <c r="E431"/>
  <c r="D431"/>
  <c r="A431"/>
  <c r="R430"/>
  <c r="S430"/>
  <c r="T430"/>
  <c r="U430"/>
  <c r="M430"/>
  <c r="G430"/>
  <c r="C430"/>
  <c r="F430"/>
  <c r="E430"/>
  <c r="D430"/>
  <c r="A430"/>
  <c r="R429"/>
  <c r="S429"/>
  <c r="T429"/>
  <c r="U429"/>
  <c r="M429"/>
  <c r="G429"/>
  <c r="C429"/>
  <c r="F429"/>
  <c r="E429"/>
  <c r="D429"/>
  <c r="A429"/>
  <c r="R428"/>
  <c r="S428"/>
  <c r="T428"/>
  <c r="U428"/>
  <c r="M428"/>
  <c r="G428"/>
  <c r="C428"/>
  <c r="F428"/>
  <c r="E428"/>
  <c r="D428"/>
  <c r="A428"/>
  <c r="R427"/>
  <c r="S427"/>
  <c r="T427"/>
  <c r="U427"/>
  <c r="M427"/>
  <c r="G427"/>
  <c r="C427"/>
  <c r="F427"/>
  <c r="E427"/>
  <c r="D427"/>
  <c r="A427"/>
  <c r="R426"/>
  <c r="S426"/>
  <c r="T426"/>
  <c r="U426"/>
  <c r="M426"/>
  <c r="G426"/>
  <c r="C426"/>
  <c r="F426"/>
  <c r="E426"/>
  <c r="D426"/>
  <c r="A426"/>
  <c r="R425"/>
  <c r="S425"/>
  <c r="T425"/>
  <c r="U425"/>
  <c r="M425"/>
  <c r="G425"/>
  <c r="C425"/>
  <c r="F425"/>
  <c r="E425"/>
  <c r="D425"/>
  <c r="A425"/>
  <c r="R424"/>
  <c r="S424"/>
  <c r="T424"/>
  <c r="U424"/>
  <c r="M424"/>
  <c r="G424"/>
  <c r="C424"/>
  <c r="F424"/>
  <c r="E424"/>
  <c r="D424"/>
  <c r="A424"/>
  <c r="R423"/>
  <c r="S423"/>
  <c r="T423"/>
  <c r="U423"/>
  <c r="M423"/>
  <c r="G423"/>
  <c r="C423"/>
  <c r="F423"/>
  <c r="E423"/>
  <c r="D423"/>
  <c r="A423"/>
  <c r="R422"/>
  <c r="S422"/>
  <c r="T422"/>
  <c r="U422"/>
  <c r="M422"/>
  <c r="G422"/>
  <c r="C422"/>
  <c r="F422"/>
  <c r="E422"/>
  <c r="D422"/>
  <c r="A422"/>
  <c r="R421"/>
  <c r="S421"/>
  <c r="T421"/>
  <c r="U421"/>
  <c r="M421"/>
  <c r="G421"/>
  <c r="C421"/>
  <c r="F421"/>
  <c r="E421"/>
  <c r="D421"/>
  <c r="A421"/>
  <c r="R420"/>
  <c r="S420"/>
  <c r="T420"/>
  <c r="U420"/>
  <c r="R419"/>
  <c r="S419"/>
  <c r="T419"/>
  <c r="U419"/>
  <c r="A420"/>
  <c r="B419"/>
  <c r="B420" s="1"/>
  <c r="B421" s="1"/>
  <c r="B422" s="1"/>
  <c r="B423" s="1"/>
  <c r="B424" s="1"/>
  <c r="B425" s="1"/>
  <c r="B426" s="1"/>
  <c r="B427" s="1"/>
  <c r="A409"/>
  <c r="A410"/>
  <c r="R411"/>
  <c r="S411"/>
  <c r="T411"/>
  <c r="U411"/>
  <c r="A411"/>
  <c r="R409"/>
  <c r="S409"/>
  <c r="T409"/>
  <c r="U409"/>
  <c r="R410"/>
  <c r="S410"/>
  <c r="T410"/>
  <c r="U410"/>
  <c r="B409"/>
  <c r="B410" s="1"/>
  <c r="A398"/>
  <c r="A399"/>
  <c r="A400"/>
  <c r="R401"/>
  <c r="S401"/>
  <c r="T401"/>
  <c r="U401"/>
  <c r="A401"/>
  <c r="R398"/>
  <c r="S398"/>
  <c r="T398"/>
  <c r="U398"/>
  <c r="R399"/>
  <c r="S399"/>
  <c r="T399"/>
  <c r="U399"/>
  <c r="R400"/>
  <c r="S400"/>
  <c r="T400"/>
  <c r="U400"/>
  <c r="B398"/>
  <c r="B399" s="1"/>
  <c r="A389"/>
  <c r="R390"/>
  <c r="S390"/>
  <c r="T390"/>
  <c r="U390"/>
  <c r="A390"/>
  <c r="R389"/>
  <c r="S389"/>
  <c r="T389"/>
  <c r="U389"/>
  <c r="B389"/>
  <c r="B390" s="1"/>
  <c r="A381"/>
  <c r="R381"/>
  <c r="S381"/>
  <c r="T381"/>
  <c r="U381"/>
  <c r="B381"/>
  <c r="A369"/>
  <c r="A370"/>
  <c r="A371"/>
  <c r="A372"/>
  <c r="R373"/>
  <c r="S373"/>
  <c r="T373"/>
  <c r="U373"/>
  <c r="A373"/>
  <c r="R369"/>
  <c r="S369"/>
  <c r="T369"/>
  <c r="U369"/>
  <c r="R370"/>
  <c r="S370"/>
  <c r="T370"/>
  <c r="U370"/>
  <c r="R371"/>
  <c r="S371"/>
  <c r="T371"/>
  <c r="U371"/>
  <c r="R372"/>
  <c r="S372"/>
  <c r="T372"/>
  <c r="U372"/>
  <c r="B369"/>
  <c r="B370" s="1"/>
  <c r="A360"/>
  <c r="R361"/>
  <c r="S361"/>
  <c r="T361"/>
  <c r="U361"/>
  <c r="A361"/>
  <c r="R360"/>
  <c r="S360"/>
  <c r="T360"/>
  <c r="U360"/>
  <c r="B360"/>
  <c r="B361" s="1"/>
  <c r="A351"/>
  <c r="R352"/>
  <c r="S352"/>
  <c r="T352"/>
  <c r="U352"/>
  <c r="A352"/>
  <c r="R351"/>
  <c r="S351"/>
  <c r="T351"/>
  <c r="U351"/>
  <c r="B351"/>
  <c r="B352" s="1"/>
  <c r="A341"/>
  <c r="A342"/>
  <c r="R343"/>
  <c r="S343"/>
  <c r="T343"/>
  <c r="U343"/>
  <c r="A343"/>
  <c r="R341"/>
  <c r="S341"/>
  <c r="T341"/>
  <c r="U341"/>
  <c r="R342"/>
  <c r="S342"/>
  <c r="T342"/>
  <c r="U342"/>
  <c r="B341"/>
  <c r="B342" s="1"/>
  <c r="A330"/>
  <c r="A331"/>
  <c r="A332"/>
  <c r="R333"/>
  <c r="S333"/>
  <c r="T333"/>
  <c r="U333"/>
  <c r="A333"/>
  <c r="R330"/>
  <c r="S330"/>
  <c r="T330"/>
  <c r="U330"/>
  <c r="R331"/>
  <c r="S331"/>
  <c r="T331"/>
  <c r="U331"/>
  <c r="R332"/>
  <c r="S332"/>
  <c r="T332"/>
  <c r="U332"/>
  <c r="B330"/>
  <c r="B331" s="1"/>
  <c r="A321"/>
  <c r="R322"/>
  <c r="S322"/>
  <c r="T322"/>
  <c r="U322"/>
  <c r="A322"/>
  <c r="R321"/>
  <c r="S321"/>
  <c r="T321"/>
  <c r="U321"/>
  <c r="B321"/>
  <c r="B322" s="1"/>
  <c r="A313"/>
  <c r="R313"/>
  <c r="S313"/>
  <c r="T313"/>
  <c r="U313"/>
  <c r="B313"/>
  <c r="A301"/>
  <c r="A302"/>
  <c r="A303"/>
  <c r="A304"/>
  <c r="R305"/>
  <c r="S305"/>
  <c r="T305"/>
  <c r="U305"/>
  <c r="A305"/>
  <c r="R301"/>
  <c r="S301"/>
  <c r="T301"/>
  <c r="U301"/>
  <c r="R302"/>
  <c r="S302"/>
  <c r="T302"/>
  <c r="U302"/>
  <c r="R303"/>
  <c r="S303"/>
  <c r="T303"/>
  <c r="U303"/>
  <c r="R304"/>
  <c r="S304"/>
  <c r="T304"/>
  <c r="U304"/>
  <c r="B301"/>
  <c r="B302" s="1"/>
  <c r="A292"/>
  <c r="R293"/>
  <c r="S293"/>
  <c r="T293"/>
  <c r="U293"/>
  <c r="A293"/>
  <c r="R292"/>
  <c r="S292"/>
  <c r="T292"/>
  <c r="U292"/>
  <c r="B292"/>
  <c r="B293" s="1"/>
  <c r="A283"/>
  <c r="R284"/>
  <c r="S284"/>
  <c r="T284"/>
  <c r="U284"/>
  <c r="A284"/>
  <c r="R283"/>
  <c r="S283"/>
  <c r="T283"/>
  <c r="U283"/>
  <c r="B283"/>
  <c r="B284" s="1"/>
  <c r="A273"/>
  <c r="A274"/>
  <c r="R275"/>
  <c r="S275"/>
  <c r="T275"/>
  <c r="U275"/>
  <c r="A275"/>
  <c r="R273"/>
  <c r="S273"/>
  <c r="T273"/>
  <c r="U273"/>
  <c r="R274"/>
  <c r="S274"/>
  <c r="T274"/>
  <c r="U274"/>
  <c r="B273"/>
  <c r="B274" s="1"/>
  <c r="A262"/>
  <c r="A263"/>
  <c r="A264"/>
  <c r="R265"/>
  <c r="S265"/>
  <c r="T265"/>
  <c r="U265"/>
  <c r="A265"/>
  <c r="R262"/>
  <c r="S262"/>
  <c r="T262"/>
  <c r="U262"/>
  <c r="R263"/>
  <c r="S263"/>
  <c r="T263"/>
  <c r="U263"/>
  <c r="R264"/>
  <c r="S264"/>
  <c r="T264"/>
  <c r="U264"/>
  <c r="B262"/>
  <c r="B263" s="1"/>
  <c r="A253"/>
  <c r="R254"/>
  <c r="S254"/>
  <c r="T254"/>
  <c r="U254"/>
  <c r="A254"/>
  <c r="R253"/>
  <c r="S253"/>
  <c r="T253"/>
  <c r="U253"/>
  <c r="B253"/>
  <c r="B254" s="1"/>
  <c r="A245"/>
  <c r="R245"/>
  <c r="S245"/>
  <c r="T245"/>
  <c r="U245"/>
  <c r="B245"/>
  <c r="A233"/>
  <c r="A234"/>
  <c r="A235"/>
  <c r="A236"/>
  <c r="R237"/>
  <c r="S237"/>
  <c r="T237"/>
  <c r="U237"/>
  <c r="A237"/>
  <c r="R233"/>
  <c r="S233"/>
  <c r="T233"/>
  <c r="U233"/>
  <c r="R234"/>
  <c r="S234"/>
  <c r="T234"/>
  <c r="U234"/>
  <c r="R235"/>
  <c r="S235"/>
  <c r="T235"/>
  <c r="U235"/>
  <c r="R236"/>
  <c r="S236"/>
  <c r="T236"/>
  <c r="U236"/>
  <c r="B233"/>
  <c r="B234" s="1"/>
  <c r="A224"/>
  <c r="R225"/>
  <c r="S225"/>
  <c r="T225"/>
  <c r="U225"/>
  <c r="A225"/>
  <c r="R224"/>
  <c r="S224"/>
  <c r="T224"/>
  <c r="U224"/>
  <c r="B224"/>
  <c r="B225" s="1"/>
  <c r="A215"/>
  <c r="R216"/>
  <c r="S216"/>
  <c r="T216"/>
  <c r="U216"/>
  <c r="A216"/>
  <c r="R215"/>
  <c r="S215"/>
  <c r="T215"/>
  <c r="U215"/>
  <c r="B215"/>
  <c r="B216" s="1"/>
  <c r="A205"/>
  <c r="A206"/>
  <c r="R207"/>
  <c r="S207"/>
  <c r="T207"/>
  <c r="U207"/>
  <c r="A207"/>
  <c r="R205"/>
  <c r="S205"/>
  <c r="T205"/>
  <c r="U205"/>
  <c r="R206"/>
  <c r="S206"/>
  <c r="T206"/>
  <c r="U206"/>
  <c r="B205"/>
  <c r="B206" s="1"/>
  <c r="A194"/>
  <c r="A195"/>
  <c r="A196"/>
  <c r="R197"/>
  <c r="S197"/>
  <c r="T197"/>
  <c r="U197"/>
  <c r="A197"/>
  <c r="R194"/>
  <c r="S194"/>
  <c r="T194"/>
  <c r="U194"/>
  <c r="R195"/>
  <c r="S195"/>
  <c r="T195"/>
  <c r="U195"/>
  <c r="R196"/>
  <c r="S196"/>
  <c r="T196"/>
  <c r="U196"/>
  <c r="B194"/>
  <c r="B195" s="1"/>
  <c r="A185"/>
  <c r="R186"/>
  <c r="S186"/>
  <c r="T186"/>
  <c r="U186"/>
  <c r="A186"/>
  <c r="R185"/>
  <c r="S185"/>
  <c r="T185"/>
  <c r="U185"/>
  <c r="B185"/>
  <c r="B186" s="1"/>
  <c r="A177"/>
  <c r="R177"/>
  <c r="S177"/>
  <c r="T177"/>
  <c r="U177"/>
  <c r="B177"/>
  <c r="A165"/>
  <c r="A166"/>
  <c r="A167"/>
  <c r="A168"/>
  <c r="R169"/>
  <c r="S169"/>
  <c r="T169"/>
  <c r="U169"/>
  <c r="A169"/>
  <c r="R165"/>
  <c r="S165"/>
  <c r="T165"/>
  <c r="U165"/>
  <c r="R166"/>
  <c r="S166"/>
  <c r="T166"/>
  <c r="U166"/>
  <c r="R167"/>
  <c r="S167"/>
  <c r="T167"/>
  <c r="U167"/>
  <c r="R168"/>
  <c r="S168"/>
  <c r="T168"/>
  <c r="U168"/>
  <c r="B165"/>
  <c r="B166" s="1"/>
  <c r="A156"/>
  <c r="R157"/>
  <c r="S157"/>
  <c r="T157"/>
  <c r="U157"/>
  <c r="A157"/>
  <c r="R156"/>
  <c r="S156"/>
  <c r="T156"/>
  <c r="U156"/>
  <c r="B156"/>
  <c r="B157" s="1"/>
  <c r="A147"/>
  <c r="R148"/>
  <c r="S148"/>
  <c r="T148"/>
  <c r="U148"/>
  <c r="A148"/>
  <c r="R147"/>
  <c r="S147"/>
  <c r="T147"/>
  <c r="U147"/>
  <c r="B147"/>
  <c r="B148" s="1"/>
  <c r="A137"/>
  <c r="A138"/>
  <c r="R139"/>
  <c r="S139"/>
  <c r="T139"/>
  <c r="U139"/>
  <c r="A139"/>
  <c r="R137"/>
  <c r="S137"/>
  <c r="T137"/>
  <c r="U137"/>
  <c r="R138"/>
  <c r="S138"/>
  <c r="T138"/>
  <c r="U138"/>
  <c r="B137"/>
  <c r="B138" s="1"/>
  <c r="A126"/>
  <c r="A127"/>
  <c r="A128"/>
  <c r="R129"/>
  <c r="S129"/>
  <c r="T129"/>
  <c r="U129"/>
  <c r="A129"/>
  <c r="R126"/>
  <c r="S126"/>
  <c r="T126"/>
  <c r="U126"/>
  <c r="R127"/>
  <c r="S127"/>
  <c r="T127"/>
  <c r="U127"/>
  <c r="R128"/>
  <c r="S128"/>
  <c r="T128"/>
  <c r="U128"/>
  <c r="B126"/>
  <c r="B127" s="1"/>
  <c r="A117"/>
  <c r="R118"/>
  <c r="S118"/>
  <c r="T118"/>
  <c r="U118"/>
  <c r="A118"/>
  <c r="R117"/>
  <c r="S117"/>
  <c r="T117"/>
  <c r="U117"/>
  <c r="B117"/>
  <c r="B118" s="1"/>
  <c r="A109"/>
  <c r="R109"/>
  <c r="S109"/>
  <c r="T109"/>
  <c r="U109"/>
  <c r="B109"/>
  <c r="A97"/>
  <c r="A98"/>
  <c r="A99"/>
  <c r="A100"/>
  <c r="R101"/>
  <c r="S101"/>
  <c r="T101"/>
  <c r="U101"/>
  <c r="A101"/>
  <c r="R97"/>
  <c r="S97"/>
  <c r="T97"/>
  <c r="U97"/>
  <c r="R98"/>
  <c r="S98"/>
  <c r="T98"/>
  <c r="U98"/>
  <c r="R99"/>
  <c r="S99"/>
  <c r="T99"/>
  <c r="U99"/>
  <c r="R100"/>
  <c r="S100"/>
  <c r="T100"/>
  <c r="U100"/>
  <c r="B97"/>
  <c r="B98" s="1"/>
  <c r="A88"/>
  <c r="R89"/>
  <c r="S89"/>
  <c r="T89"/>
  <c r="U89"/>
  <c r="A89"/>
  <c r="R88"/>
  <c r="S88"/>
  <c r="T88"/>
  <c r="U88"/>
  <c r="B88"/>
  <c r="B89" s="1"/>
  <c r="A79"/>
  <c r="R80"/>
  <c r="S80"/>
  <c r="T80"/>
  <c r="U80"/>
  <c r="A80"/>
  <c r="R79"/>
  <c r="S79"/>
  <c r="T79"/>
  <c r="U79"/>
  <c r="B79"/>
  <c r="B80" s="1"/>
  <c r="A69"/>
  <c r="A70"/>
  <c r="R71"/>
  <c r="S71"/>
  <c r="T71"/>
  <c r="U71"/>
  <c r="A71"/>
  <c r="R69"/>
  <c r="S69"/>
  <c r="T69"/>
  <c r="U69"/>
  <c r="R70"/>
  <c r="S70"/>
  <c r="T70"/>
  <c r="U70"/>
  <c r="B69"/>
  <c r="B70" s="1"/>
  <c r="A58"/>
  <c r="A59"/>
  <c r="A60"/>
  <c r="R61"/>
  <c r="S61"/>
  <c r="T61"/>
  <c r="U61"/>
  <c r="A61"/>
  <c r="R58"/>
  <c r="S58"/>
  <c r="T58"/>
  <c r="U58"/>
  <c r="R59"/>
  <c r="S59"/>
  <c r="T59"/>
  <c r="U59"/>
  <c r="R60"/>
  <c r="S60"/>
  <c r="T60"/>
  <c r="U60"/>
  <c r="B58"/>
  <c r="B59" s="1"/>
  <c r="A49"/>
  <c r="R50"/>
  <c r="S50"/>
  <c r="T50"/>
  <c r="U50"/>
  <c r="A50"/>
  <c r="R49"/>
  <c r="S49"/>
  <c r="T49"/>
  <c r="U49"/>
  <c r="B49"/>
  <c r="B50" s="1"/>
  <c r="A41"/>
  <c r="R41"/>
  <c r="S41"/>
  <c r="T41"/>
  <c r="U41"/>
  <c r="B41"/>
  <c r="A29"/>
  <c r="A30"/>
  <c r="A31"/>
  <c r="A32"/>
  <c r="R33"/>
  <c r="S33"/>
  <c r="T33"/>
  <c r="U33"/>
  <c r="A33"/>
  <c r="R29"/>
  <c r="S29"/>
  <c r="T29"/>
  <c r="U29"/>
  <c r="R30"/>
  <c r="S30"/>
  <c r="T30"/>
  <c r="U30"/>
  <c r="R31"/>
  <c r="S31"/>
  <c r="T31"/>
  <c r="U31"/>
  <c r="R32"/>
  <c r="S32"/>
  <c r="T32"/>
  <c r="U32"/>
  <c r="B29"/>
  <c r="B30" s="1"/>
  <c r="R154" i="93"/>
  <c r="S154"/>
  <c r="T154"/>
  <c r="U154"/>
  <c r="M154"/>
  <c r="A105"/>
  <c r="G154"/>
  <c r="C154"/>
  <c r="F154"/>
  <c r="E154"/>
  <c r="D154"/>
  <c r="A154"/>
  <c r="R153"/>
  <c r="S153"/>
  <c r="T153"/>
  <c r="U153"/>
  <c r="M153"/>
  <c r="G153"/>
  <c r="C153"/>
  <c r="F153"/>
  <c r="E153"/>
  <c r="D153"/>
  <c r="A153"/>
  <c r="R152"/>
  <c r="S152"/>
  <c r="T152"/>
  <c r="U152"/>
  <c r="M152"/>
  <c r="G152"/>
  <c r="C152"/>
  <c r="F152"/>
  <c r="E152"/>
  <c r="D152"/>
  <c r="A152"/>
  <c r="R151"/>
  <c r="S151"/>
  <c r="T151"/>
  <c r="U151"/>
  <c r="M151"/>
  <c r="G151"/>
  <c r="C151"/>
  <c r="F151"/>
  <c r="E151"/>
  <c r="D151"/>
  <c r="A151"/>
  <c r="R150"/>
  <c r="S150"/>
  <c r="T150"/>
  <c r="U150"/>
  <c r="M150"/>
  <c r="G150"/>
  <c r="C150"/>
  <c r="F150"/>
  <c r="E150"/>
  <c r="D150"/>
  <c r="A150"/>
  <c r="R149"/>
  <c r="S149"/>
  <c r="T149"/>
  <c r="U149"/>
  <c r="M149"/>
  <c r="G149"/>
  <c r="C149"/>
  <c r="F149"/>
  <c r="E149"/>
  <c r="D149"/>
  <c r="A149"/>
  <c r="R148"/>
  <c r="S148"/>
  <c r="T148"/>
  <c r="U148"/>
  <c r="M148"/>
  <c r="G148"/>
  <c r="C148"/>
  <c r="F148"/>
  <c r="E148"/>
  <c r="D148"/>
  <c r="A148"/>
  <c r="R147"/>
  <c r="S147"/>
  <c r="T147"/>
  <c r="U147"/>
  <c r="M147"/>
  <c r="G147"/>
  <c r="C147"/>
  <c r="F147"/>
  <c r="E147"/>
  <c r="D147"/>
  <c r="A147"/>
  <c r="R146"/>
  <c r="S146"/>
  <c r="T146"/>
  <c r="U146"/>
  <c r="M146"/>
  <c r="G146"/>
  <c r="C146"/>
  <c r="F146"/>
  <c r="E146"/>
  <c r="D146"/>
  <c r="A146"/>
  <c r="R145"/>
  <c r="S145"/>
  <c r="T145"/>
  <c r="U145"/>
  <c r="M145"/>
  <c r="G145"/>
  <c r="C145"/>
  <c r="F145"/>
  <c r="E145"/>
  <c r="D145"/>
  <c r="A145"/>
  <c r="R144"/>
  <c r="S144"/>
  <c r="T144"/>
  <c r="U144"/>
  <c r="M144"/>
  <c r="G144"/>
  <c r="C144"/>
  <c r="F144"/>
  <c r="E144"/>
  <c r="D144"/>
  <c r="A144"/>
  <c r="R143"/>
  <c r="S143"/>
  <c r="T143"/>
  <c r="U143"/>
  <c r="M143"/>
  <c r="G143"/>
  <c r="C143"/>
  <c r="F143"/>
  <c r="E143"/>
  <c r="D143"/>
  <c r="A143"/>
  <c r="R142"/>
  <c r="S142"/>
  <c r="T142"/>
  <c r="U142"/>
  <c r="M142"/>
  <c r="G142"/>
  <c r="C142"/>
  <c r="F142"/>
  <c r="E142"/>
  <c r="D142"/>
  <c r="A142"/>
  <c r="R141"/>
  <c r="S141"/>
  <c r="T141"/>
  <c r="U141"/>
  <c r="M141"/>
  <c r="G141"/>
  <c r="C141"/>
  <c r="F141"/>
  <c r="E141"/>
  <c r="D141"/>
  <c r="A141"/>
  <c r="R140"/>
  <c r="S140"/>
  <c r="T140"/>
  <c r="U140"/>
  <c r="M140"/>
  <c r="G140"/>
  <c r="C140"/>
  <c r="F140"/>
  <c r="E140"/>
  <c r="D140"/>
  <c r="A140"/>
  <c r="R139"/>
  <c r="S139"/>
  <c r="T139"/>
  <c r="U139"/>
  <c r="M139"/>
  <c r="G139"/>
  <c r="C139"/>
  <c r="F139"/>
  <c r="E139"/>
  <c r="D139"/>
  <c r="A139"/>
  <c r="R138"/>
  <c r="S138"/>
  <c r="T138"/>
  <c r="U138"/>
  <c r="M138"/>
  <c r="G138"/>
  <c r="C138"/>
  <c r="F138"/>
  <c r="E138"/>
  <c r="D138"/>
  <c r="A138"/>
  <c r="R137"/>
  <c r="S137"/>
  <c r="T137"/>
  <c r="U137"/>
  <c r="M137"/>
  <c r="G137"/>
  <c r="C137"/>
  <c r="F137"/>
  <c r="E137"/>
  <c r="D137"/>
  <c r="A137"/>
  <c r="R136"/>
  <c r="S136"/>
  <c r="T136"/>
  <c r="U136"/>
  <c r="M136"/>
  <c r="G136"/>
  <c r="C136"/>
  <c r="F136"/>
  <c r="E136"/>
  <c r="D136"/>
  <c r="A136"/>
  <c r="R135"/>
  <c r="S135"/>
  <c r="T135"/>
  <c r="U135"/>
  <c r="M135"/>
  <c r="G135"/>
  <c r="C135"/>
  <c r="F135"/>
  <c r="E135"/>
  <c r="D135"/>
  <c r="A135"/>
  <c r="R134"/>
  <c r="S134"/>
  <c r="T134"/>
  <c r="U134"/>
  <c r="M134"/>
  <c r="G134"/>
  <c r="C134"/>
  <c r="F134"/>
  <c r="E134"/>
  <c r="D134"/>
  <c r="A134"/>
  <c r="R133"/>
  <c r="S133"/>
  <c r="T133"/>
  <c r="U133"/>
  <c r="M133"/>
  <c r="G133"/>
  <c r="C133"/>
  <c r="F133"/>
  <c r="E133"/>
  <c r="D133"/>
  <c r="A133"/>
  <c r="R132"/>
  <c r="S132"/>
  <c r="T132"/>
  <c r="U132"/>
  <c r="M132"/>
  <c r="G132"/>
  <c r="C132"/>
  <c r="F132"/>
  <c r="E132"/>
  <c r="D132"/>
  <c r="A132"/>
  <c r="R131"/>
  <c r="S131"/>
  <c r="T131"/>
  <c r="U131"/>
  <c r="M131"/>
  <c r="G131"/>
  <c r="C131"/>
  <c r="F131"/>
  <c r="E131"/>
  <c r="D131"/>
  <c r="A131"/>
  <c r="R130"/>
  <c r="S130"/>
  <c r="T130"/>
  <c r="U130"/>
  <c r="M130"/>
  <c r="G130"/>
  <c r="C130"/>
  <c r="F130"/>
  <c r="E130"/>
  <c r="D130"/>
  <c r="A130"/>
  <c r="R129"/>
  <c r="S129"/>
  <c r="T129"/>
  <c r="U129"/>
  <c r="M129"/>
  <c r="G129"/>
  <c r="C129"/>
  <c r="F129"/>
  <c r="E129"/>
  <c r="D129"/>
  <c r="A129"/>
  <c r="R128"/>
  <c r="S128"/>
  <c r="T128"/>
  <c r="U128"/>
  <c r="M128"/>
  <c r="G128"/>
  <c r="C128"/>
  <c r="F128"/>
  <c r="E128"/>
  <c r="D128"/>
  <c r="A128"/>
  <c r="R127"/>
  <c r="S127"/>
  <c r="T127"/>
  <c r="U127"/>
  <c r="M127"/>
  <c r="G127"/>
  <c r="C127"/>
  <c r="F127"/>
  <c r="E127"/>
  <c r="D127"/>
  <c r="A127"/>
  <c r="R126"/>
  <c r="S126"/>
  <c r="T126"/>
  <c r="U126"/>
  <c r="M126"/>
  <c r="G126"/>
  <c r="C126"/>
  <c r="F126"/>
  <c r="E126"/>
  <c r="D126"/>
  <c r="A126"/>
  <c r="R125"/>
  <c r="S125"/>
  <c r="T125"/>
  <c r="U125"/>
  <c r="M125"/>
  <c r="G125"/>
  <c r="C125"/>
  <c r="F125"/>
  <c r="E125"/>
  <c r="D125"/>
  <c r="A125"/>
  <c r="R124"/>
  <c r="S124"/>
  <c r="T124"/>
  <c r="U124"/>
  <c r="M124"/>
  <c r="G124"/>
  <c r="C124"/>
  <c r="F124"/>
  <c r="E124"/>
  <c r="D124"/>
  <c r="A124"/>
  <c r="R123"/>
  <c r="S123"/>
  <c r="T123"/>
  <c r="U123"/>
  <c r="M123"/>
  <c r="G123"/>
  <c r="C123"/>
  <c r="F123"/>
  <c r="E123"/>
  <c r="D123"/>
  <c r="A123"/>
  <c r="R122"/>
  <c r="S122"/>
  <c r="T122"/>
  <c r="U122"/>
  <c r="M122"/>
  <c r="G122"/>
  <c r="C122"/>
  <c r="F122"/>
  <c r="E122"/>
  <c r="D122"/>
  <c r="A122"/>
  <c r="R121"/>
  <c r="S121"/>
  <c r="T121"/>
  <c r="U121"/>
  <c r="M121"/>
  <c r="G121"/>
  <c r="C121"/>
  <c r="F121"/>
  <c r="E121"/>
  <c r="D121"/>
  <c r="A121"/>
  <c r="R120"/>
  <c r="S120"/>
  <c r="T120"/>
  <c r="U120"/>
  <c r="M120"/>
  <c r="G120"/>
  <c r="C120"/>
  <c r="F120"/>
  <c r="E120"/>
  <c r="D120"/>
  <c r="A120"/>
  <c r="R119"/>
  <c r="S119"/>
  <c r="T119"/>
  <c r="U119"/>
  <c r="M119"/>
  <c r="G119"/>
  <c r="C119"/>
  <c r="F119"/>
  <c r="E119"/>
  <c r="D119"/>
  <c r="A119"/>
  <c r="R118"/>
  <c r="S118"/>
  <c r="T118"/>
  <c r="U118"/>
  <c r="M118"/>
  <c r="G118"/>
  <c r="C118"/>
  <c r="F118"/>
  <c r="E118"/>
  <c r="D118"/>
  <c r="A118"/>
  <c r="R117"/>
  <c r="S117"/>
  <c r="T117"/>
  <c r="U117"/>
  <c r="M117"/>
  <c r="G117"/>
  <c r="C117"/>
  <c r="F117"/>
  <c r="E117"/>
  <c r="D117"/>
  <c r="A117"/>
  <c r="R116"/>
  <c r="S116"/>
  <c r="T116"/>
  <c r="U116"/>
  <c r="M116"/>
  <c r="G116"/>
  <c r="C116"/>
  <c r="F116"/>
  <c r="E116"/>
  <c r="D116"/>
  <c r="A116"/>
  <c r="R115"/>
  <c r="S115"/>
  <c r="T115"/>
  <c r="U115"/>
  <c r="M115"/>
  <c r="G115"/>
  <c r="C115"/>
  <c r="F115"/>
  <c r="E115"/>
  <c r="D115"/>
  <c r="A115"/>
  <c r="R114"/>
  <c r="S114"/>
  <c r="T114"/>
  <c r="U114"/>
  <c r="M114"/>
  <c r="G114"/>
  <c r="C114"/>
  <c r="F114"/>
  <c r="E114"/>
  <c r="D114"/>
  <c r="A114"/>
  <c r="R113"/>
  <c r="S113"/>
  <c r="T113"/>
  <c r="U113"/>
  <c r="M113"/>
  <c r="G113"/>
  <c r="C113"/>
  <c r="F113"/>
  <c r="E113"/>
  <c r="D113"/>
  <c r="A113"/>
  <c r="R112"/>
  <c r="S112"/>
  <c r="T112"/>
  <c r="U112"/>
  <c r="M112"/>
  <c r="G112"/>
  <c r="C112"/>
  <c r="F112"/>
  <c r="E112"/>
  <c r="D112"/>
  <c r="A112"/>
  <c r="R111"/>
  <c r="S111"/>
  <c r="T111"/>
  <c r="U111"/>
  <c r="M111"/>
  <c r="G111"/>
  <c r="C111"/>
  <c r="F111"/>
  <c r="E111"/>
  <c r="D111"/>
  <c r="A111"/>
  <c r="R110"/>
  <c r="S110"/>
  <c r="T110"/>
  <c r="U110"/>
  <c r="M110"/>
  <c r="G110"/>
  <c r="C110"/>
  <c r="F110"/>
  <c r="E110"/>
  <c r="D110"/>
  <c r="A110"/>
  <c r="R109"/>
  <c r="S109"/>
  <c r="T109"/>
  <c r="U109"/>
  <c r="M109"/>
  <c r="G109"/>
  <c r="C109"/>
  <c r="F109"/>
  <c r="E109"/>
  <c r="D109"/>
  <c r="A109"/>
  <c r="R108"/>
  <c r="S108"/>
  <c r="T108"/>
  <c r="U108"/>
  <c r="M108"/>
  <c r="G108"/>
  <c r="C108"/>
  <c r="F108"/>
  <c r="E108"/>
  <c r="D108"/>
  <c r="A108"/>
  <c r="R107"/>
  <c r="S107"/>
  <c r="T107"/>
  <c r="U107"/>
  <c r="M107"/>
  <c r="G107"/>
  <c r="C107"/>
  <c r="F107"/>
  <c r="E107"/>
  <c r="D107"/>
  <c r="A107"/>
  <c r="R106"/>
  <c r="S106"/>
  <c r="T106"/>
  <c r="U106"/>
  <c r="R105"/>
  <c r="A106"/>
  <c r="S105"/>
  <c r="U105" s="1"/>
  <c r="T105"/>
  <c r="B105"/>
  <c r="B106" s="1"/>
  <c r="A95"/>
  <c r="A96"/>
  <c r="R97"/>
  <c r="S97"/>
  <c r="T97"/>
  <c r="U97"/>
  <c r="A97"/>
  <c r="R95"/>
  <c r="R96"/>
  <c r="S96"/>
  <c r="U96" s="1"/>
  <c r="T96"/>
  <c r="S95"/>
  <c r="U95" s="1"/>
  <c r="T95"/>
  <c r="B95"/>
  <c r="B96" s="1"/>
  <c r="A84"/>
  <c r="A85"/>
  <c r="A86"/>
  <c r="R87"/>
  <c r="S87"/>
  <c r="T87"/>
  <c r="U87"/>
  <c r="A87"/>
  <c r="R84"/>
  <c r="R85"/>
  <c r="R86"/>
  <c r="S86"/>
  <c r="U86" s="1"/>
  <c r="T86"/>
  <c r="S85"/>
  <c r="T85"/>
  <c r="S84"/>
  <c r="T84"/>
  <c r="B84"/>
  <c r="A75"/>
  <c r="R76"/>
  <c r="S76"/>
  <c r="T76"/>
  <c r="U76"/>
  <c r="A76"/>
  <c r="R75"/>
  <c r="S75"/>
  <c r="U75" s="1"/>
  <c r="T75"/>
  <c r="B75"/>
  <c r="B76" s="1"/>
  <c r="A67"/>
  <c r="R67"/>
  <c r="S67"/>
  <c r="T67"/>
  <c r="U67"/>
  <c r="B67"/>
  <c r="A55"/>
  <c r="A56"/>
  <c r="A57"/>
  <c r="A58"/>
  <c r="R59"/>
  <c r="S59"/>
  <c r="T59"/>
  <c r="U59"/>
  <c r="A59"/>
  <c r="R55"/>
  <c r="R56"/>
  <c r="R57"/>
  <c r="R58"/>
  <c r="S58"/>
  <c r="U58" s="1"/>
  <c r="T58"/>
  <c r="S57"/>
  <c r="U57" s="1"/>
  <c r="T57"/>
  <c r="S56"/>
  <c r="U56" s="1"/>
  <c r="T56"/>
  <c r="S55"/>
  <c r="U55" s="1"/>
  <c r="T55"/>
  <c r="B55"/>
  <c r="B56" s="1"/>
  <c r="A46"/>
  <c r="R47"/>
  <c r="S47"/>
  <c r="T47"/>
  <c r="U47"/>
  <c r="A47"/>
  <c r="R46"/>
  <c r="S46"/>
  <c r="U46" s="1"/>
  <c r="T46"/>
  <c r="B46"/>
  <c r="B47" s="1"/>
  <c r="A20"/>
  <c r="B20"/>
  <c r="R20"/>
  <c r="S20"/>
  <c r="T20"/>
  <c r="U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R21"/>
  <c r="S21"/>
  <c r="T21"/>
  <c r="U21"/>
  <c r="R22"/>
  <c r="S22"/>
  <c r="T22"/>
  <c r="U22"/>
  <c r="R23"/>
  <c r="S23"/>
  <c r="T23"/>
  <c r="U23"/>
  <c r="R24"/>
  <c r="S24"/>
  <c r="T24"/>
  <c r="U24"/>
  <c r="R25"/>
  <c r="S25"/>
  <c r="T25"/>
  <c r="U25"/>
  <c r="R26"/>
  <c r="S26"/>
  <c r="T26"/>
  <c r="U26"/>
  <c r="R27"/>
  <c r="S27"/>
  <c r="T27"/>
  <c r="U27"/>
  <c r="R28"/>
  <c r="S28"/>
  <c r="T28"/>
  <c r="U28"/>
  <c r="R29"/>
  <c r="S29"/>
  <c r="T29"/>
  <c r="U29"/>
  <c r="R30"/>
  <c r="S30"/>
  <c r="T30"/>
  <c r="U30"/>
  <c r="R31"/>
  <c r="S31"/>
  <c r="T31"/>
  <c r="U31"/>
  <c r="R32"/>
  <c r="S32"/>
  <c r="T32"/>
  <c r="U32"/>
  <c r="R33"/>
  <c r="S33"/>
  <c r="T33"/>
  <c r="U33"/>
  <c r="R34"/>
  <c r="S34"/>
  <c r="T34"/>
  <c r="U34"/>
  <c r="R35"/>
  <c r="S35"/>
  <c r="T35"/>
  <c r="U35"/>
  <c r="R36"/>
  <c r="S36"/>
  <c r="T36"/>
  <c r="U36"/>
  <c r="R37"/>
  <c r="S37"/>
  <c r="T37"/>
  <c r="U37"/>
  <c r="R38"/>
  <c r="S38"/>
  <c r="T38"/>
  <c r="U38"/>
  <c r="F195" i="54"/>
  <c r="E195"/>
  <c r="D195"/>
  <c r="F194"/>
  <c r="E194"/>
  <c r="D194"/>
  <c r="F193"/>
  <c r="E193"/>
  <c r="D193"/>
  <c r="F192"/>
  <c r="E192"/>
  <c r="D192"/>
  <c r="F191"/>
  <c r="E191"/>
  <c r="D191"/>
  <c r="F190"/>
  <c r="E190"/>
  <c r="D190"/>
  <c r="F189"/>
  <c r="E189"/>
  <c r="D189"/>
  <c r="F188"/>
  <c r="E188"/>
  <c r="D188"/>
  <c r="F187"/>
  <c r="E187"/>
  <c r="D187"/>
  <c r="F186"/>
  <c r="E186"/>
  <c r="D186"/>
  <c r="F185"/>
  <c r="E185"/>
  <c r="D185"/>
  <c r="F184"/>
  <c r="E184"/>
  <c r="D184"/>
  <c r="F183"/>
  <c r="E183"/>
  <c r="D183"/>
  <c r="F182"/>
  <c r="E182"/>
  <c r="D182"/>
  <c r="F181"/>
  <c r="E181"/>
  <c r="D181"/>
  <c r="F180"/>
  <c r="E180"/>
  <c r="D180"/>
  <c r="F179"/>
  <c r="E179"/>
  <c r="D179"/>
  <c r="F178"/>
  <c r="E178"/>
  <c r="D178"/>
  <c r="F177"/>
  <c r="E177"/>
  <c r="D177"/>
  <c r="F176"/>
  <c r="E176"/>
  <c r="D176"/>
  <c r="F175"/>
  <c r="E175"/>
  <c r="D175"/>
  <c r="F174"/>
  <c r="E174"/>
  <c r="D174"/>
  <c r="F173"/>
  <c r="E173"/>
  <c r="D173"/>
  <c r="F172"/>
  <c r="E172"/>
  <c r="D172"/>
  <c r="F171"/>
  <c r="E171"/>
  <c r="D171"/>
  <c r="F170"/>
  <c r="E170"/>
  <c r="D170"/>
  <c r="F169"/>
  <c r="E169"/>
  <c r="D169"/>
  <c r="F168"/>
  <c r="E168"/>
  <c r="D168"/>
  <c r="F167"/>
  <c r="E167"/>
  <c r="D167"/>
  <c r="F166"/>
  <c r="E166"/>
  <c r="D166"/>
  <c r="F165"/>
  <c r="E165"/>
  <c r="D165"/>
  <c r="F164"/>
  <c r="E164"/>
  <c r="D164"/>
  <c r="F163"/>
  <c r="E163"/>
  <c r="D163"/>
  <c r="F162"/>
  <c r="E162"/>
  <c r="D162"/>
  <c r="F161"/>
  <c r="E161"/>
  <c r="D161"/>
  <c r="F160"/>
  <c r="E160"/>
  <c r="D160"/>
  <c r="F159"/>
  <c r="E159"/>
  <c r="D159"/>
  <c r="F158"/>
  <c r="E158"/>
  <c r="D158"/>
  <c r="F157"/>
  <c r="E157"/>
  <c r="D157"/>
  <c r="F156"/>
  <c r="E156"/>
  <c r="D156"/>
  <c r="F155"/>
  <c r="E155"/>
  <c r="D155"/>
  <c r="F154"/>
  <c r="E154"/>
  <c r="D154"/>
  <c r="F153"/>
  <c r="E153"/>
  <c r="D153"/>
  <c r="F152"/>
  <c r="E152"/>
  <c r="D152"/>
  <c r="F151"/>
  <c r="E151"/>
  <c r="D151"/>
  <c r="F150"/>
  <c r="E150"/>
  <c r="D150"/>
  <c r="F149"/>
  <c r="E149"/>
  <c r="D149"/>
  <c r="F148"/>
  <c r="E148"/>
  <c r="D148"/>
  <c r="B146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36"/>
  <c r="B137" s="1"/>
  <c r="B138" s="1"/>
  <c r="B125"/>
  <c r="B126" s="1"/>
  <c r="B127" s="1"/>
  <c r="B128" s="1"/>
  <c r="B116"/>
  <c r="B117"/>
  <c r="B108"/>
  <c r="B96"/>
  <c r="B97"/>
  <c r="B98"/>
  <c r="B99"/>
  <c r="B100"/>
  <c r="B87"/>
  <c r="B88"/>
  <c r="B78"/>
  <c r="B79"/>
  <c r="B69"/>
  <c r="B70"/>
  <c r="B58"/>
  <c r="B59"/>
  <c r="B60"/>
  <c r="B61"/>
  <c r="A4" i="1"/>
  <c r="F147" i="54" s="1"/>
  <c r="A5" i="1"/>
  <c r="A6"/>
  <c r="A7"/>
  <c r="A8"/>
  <c r="A9"/>
  <c r="A10"/>
  <c r="A11"/>
  <c r="A12"/>
  <c r="E61" i="54"/>
  <c r="D61"/>
  <c r="A13" i="1"/>
  <c r="A14"/>
  <c r="A15"/>
  <c r="A16"/>
  <c r="G16"/>
  <c r="F60" i="54"/>
  <c r="D60"/>
  <c r="E59"/>
  <c r="D59"/>
  <c r="A17" i="1"/>
  <c r="A18"/>
  <c r="A19"/>
  <c r="A20"/>
  <c r="A21"/>
  <c r="A22"/>
  <c r="E58" i="54"/>
  <c r="D58"/>
  <c r="B49"/>
  <c r="B50"/>
  <c r="E50"/>
  <c r="D50"/>
  <c r="D49"/>
  <c r="D41"/>
  <c r="B41"/>
  <c r="D33"/>
  <c r="D17" i="1"/>
  <c r="G17"/>
  <c r="F32" i="54"/>
  <c r="D32"/>
  <c r="D31"/>
  <c r="E30"/>
  <c r="D30"/>
  <c r="B29"/>
  <c r="B30"/>
  <c r="B31"/>
  <c r="B32"/>
  <c r="B33"/>
  <c r="D29"/>
  <c r="D7" i="1"/>
  <c r="D9"/>
  <c r="G9"/>
  <c r="F59" i="54" s="1"/>
  <c r="D11" i="1"/>
  <c r="D14"/>
  <c r="D15"/>
  <c r="D20"/>
  <c r="D21"/>
  <c r="C5"/>
  <c r="C6"/>
  <c r="E33" i="54" s="1"/>
  <c r="C8" i="1"/>
  <c r="C10"/>
  <c r="C15"/>
  <c r="C16" s="1"/>
  <c r="G4"/>
  <c r="F30" i="54" s="1"/>
  <c r="G5" i="1"/>
  <c r="G6"/>
  <c r="F33" i="54" s="1"/>
  <c r="D503" i="1"/>
  <c r="C503"/>
  <c r="D502"/>
  <c r="C502"/>
  <c r="D501"/>
  <c r="C501"/>
  <c r="D500"/>
  <c r="C500"/>
  <c r="D499"/>
  <c r="C499"/>
  <c r="D498"/>
  <c r="C498"/>
  <c r="D497"/>
  <c r="C497"/>
  <c r="D496"/>
  <c r="C496"/>
  <c r="D495"/>
  <c r="C495"/>
  <c r="D494"/>
  <c r="C494"/>
  <c r="D493"/>
  <c r="C493"/>
  <c r="D492"/>
  <c r="C492"/>
  <c r="D491"/>
  <c r="C491"/>
  <c r="D490"/>
  <c r="C490"/>
  <c r="D489"/>
  <c r="C489"/>
  <c r="D488"/>
  <c r="C488"/>
  <c r="D487"/>
  <c r="C487"/>
  <c r="D486"/>
  <c r="C486"/>
  <c r="D485"/>
  <c r="C485"/>
  <c r="D484"/>
  <c r="C484"/>
  <c r="D483"/>
  <c r="C483"/>
  <c r="D482"/>
  <c r="C482"/>
  <c r="D481"/>
  <c r="C481"/>
  <c r="D480"/>
  <c r="C480"/>
  <c r="D479"/>
  <c r="C479"/>
  <c r="D478"/>
  <c r="C478"/>
  <c r="D477"/>
  <c r="C477"/>
  <c r="D476"/>
  <c r="C476"/>
  <c r="D475"/>
  <c r="C475"/>
  <c r="D474"/>
  <c r="C474"/>
  <c r="D473"/>
  <c r="C473"/>
  <c r="D472"/>
  <c r="C472"/>
  <c r="D471"/>
  <c r="C471"/>
  <c r="D470"/>
  <c r="C470"/>
  <c r="D469"/>
  <c r="C469"/>
  <c r="D468"/>
  <c r="C468"/>
  <c r="D467"/>
  <c r="C467"/>
  <c r="D466"/>
  <c r="C466"/>
  <c r="D465"/>
  <c r="C465"/>
  <c r="D464"/>
  <c r="C464"/>
  <c r="D463"/>
  <c r="C463"/>
  <c r="D462"/>
  <c r="C462"/>
  <c r="D461"/>
  <c r="C461"/>
  <c r="D460"/>
  <c r="C460"/>
  <c r="D459"/>
  <c r="C459"/>
  <c r="D458"/>
  <c r="C458"/>
  <c r="D457"/>
  <c r="C457"/>
  <c r="D456"/>
  <c r="C456"/>
  <c r="D455"/>
  <c r="C455"/>
  <c r="D454"/>
  <c r="C454"/>
  <c r="D453"/>
  <c r="C453"/>
  <c r="D452"/>
  <c r="C452"/>
  <c r="D451"/>
  <c r="C451"/>
  <c r="D450"/>
  <c r="C450"/>
  <c r="D449"/>
  <c r="C449"/>
  <c r="D448"/>
  <c r="C448"/>
  <c r="D447"/>
  <c r="C447"/>
  <c r="D446"/>
  <c r="C446"/>
  <c r="D445"/>
  <c r="C445"/>
  <c r="D444"/>
  <c r="C444"/>
  <c r="D443"/>
  <c r="C443"/>
  <c r="D442"/>
  <c r="C442"/>
  <c r="D441"/>
  <c r="C441"/>
  <c r="D440"/>
  <c r="C440"/>
  <c r="D439"/>
  <c r="C439"/>
  <c r="D438"/>
  <c r="C438"/>
  <c r="D437"/>
  <c r="C437"/>
  <c r="D436"/>
  <c r="C436"/>
  <c r="D435"/>
  <c r="C435"/>
  <c r="D434"/>
  <c r="C434"/>
  <c r="D433"/>
  <c r="C433"/>
  <c r="D432"/>
  <c r="C432"/>
  <c r="D431"/>
  <c r="C431"/>
  <c r="D430"/>
  <c r="C430"/>
  <c r="D429"/>
  <c r="C429"/>
  <c r="D428"/>
  <c r="C428"/>
  <c r="D427"/>
  <c r="C427"/>
  <c r="D426"/>
  <c r="C426"/>
  <c r="D425"/>
  <c r="C425"/>
  <c r="D424"/>
  <c r="C424"/>
  <c r="D423"/>
  <c r="C423"/>
  <c r="D422"/>
  <c r="C422"/>
  <c r="D421"/>
  <c r="C421"/>
  <c r="D420"/>
  <c r="C420"/>
  <c r="D419"/>
  <c r="C419"/>
  <c r="D418"/>
  <c r="C418"/>
  <c r="D417"/>
  <c r="C417"/>
  <c r="D416"/>
  <c r="C416"/>
  <c r="D415"/>
  <c r="C415"/>
  <c r="D414"/>
  <c r="C414"/>
  <c r="D413"/>
  <c r="C413"/>
  <c r="D412"/>
  <c r="C412"/>
  <c r="D411"/>
  <c r="C411"/>
  <c r="D410"/>
  <c r="C410"/>
  <c r="D409"/>
  <c r="C409"/>
  <c r="D408"/>
  <c r="C408"/>
  <c r="D407"/>
  <c r="C407"/>
  <c r="D406"/>
  <c r="C406"/>
  <c r="D405"/>
  <c r="C405"/>
  <c r="D404"/>
  <c r="C404"/>
  <c r="D403"/>
  <c r="C403"/>
  <c r="D402"/>
  <c r="C402"/>
  <c r="D401"/>
  <c r="C401"/>
  <c r="D400"/>
  <c r="C400"/>
  <c r="D399"/>
  <c r="C399"/>
  <c r="D398"/>
  <c r="C398"/>
  <c r="D397"/>
  <c r="C397"/>
  <c r="D396"/>
  <c r="C396"/>
  <c r="D395"/>
  <c r="C395"/>
  <c r="D394"/>
  <c r="C394"/>
  <c r="D393"/>
  <c r="C393"/>
  <c r="D392"/>
  <c r="C392"/>
  <c r="D391"/>
  <c r="C391"/>
  <c r="D390"/>
  <c r="C390"/>
  <c r="D389"/>
  <c r="C389"/>
  <c r="D388"/>
  <c r="C388"/>
  <c r="D387"/>
  <c r="C387"/>
  <c r="D386"/>
  <c r="C386"/>
  <c r="D385"/>
  <c r="C385"/>
  <c r="D384"/>
  <c r="C384"/>
  <c r="D383"/>
  <c r="C383"/>
  <c r="D382"/>
  <c r="C382"/>
  <c r="D381"/>
  <c r="C381"/>
  <c r="D380"/>
  <c r="C380"/>
  <c r="D379"/>
  <c r="C379"/>
  <c r="D378"/>
  <c r="C378"/>
  <c r="D377"/>
  <c r="C377"/>
  <c r="D376"/>
  <c r="C376"/>
  <c r="D375"/>
  <c r="C375"/>
  <c r="D374"/>
  <c r="C374"/>
  <c r="D373"/>
  <c r="C373"/>
  <c r="D372"/>
  <c r="C372"/>
  <c r="D371"/>
  <c r="C371"/>
  <c r="D370"/>
  <c r="C370"/>
  <c r="D369"/>
  <c r="C369"/>
  <c r="D368"/>
  <c r="C368"/>
  <c r="D367"/>
  <c r="C367"/>
  <c r="D366"/>
  <c r="C366"/>
  <c r="D365"/>
  <c r="C365"/>
  <c r="D364"/>
  <c r="C364"/>
  <c r="D363"/>
  <c r="C363"/>
  <c r="D362"/>
  <c r="C362"/>
  <c r="D361"/>
  <c r="C361"/>
  <c r="D360"/>
  <c r="C360"/>
  <c r="D359"/>
  <c r="C359"/>
  <c r="D358"/>
  <c r="C358"/>
  <c r="D357"/>
  <c r="C357"/>
  <c r="D356"/>
  <c r="C356"/>
  <c r="D355"/>
  <c r="C355"/>
  <c r="D354"/>
  <c r="C354"/>
  <c r="D353"/>
  <c r="C353"/>
  <c r="D352"/>
  <c r="C352"/>
  <c r="D351"/>
  <c r="C351"/>
  <c r="D350"/>
  <c r="C350"/>
  <c r="D349"/>
  <c r="C349"/>
  <c r="D348"/>
  <c r="C348"/>
  <c r="D347"/>
  <c r="C347"/>
  <c r="D346"/>
  <c r="C346"/>
  <c r="D345"/>
  <c r="C345"/>
  <c r="D344"/>
  <c r="C344"/>
  <c r="D343"/>
  <c r="C343"/>
  <c r="D342"/>
  <c r="C342"/>
  <c r="D341"/>
  <c r="C341"/>
  <c r="D340"/>
  <c r="C340"/>
  <c r="D339"/>
  <c r="C339"/>
  <c r="D338"/>
  <c r="C338"/>
  <c r="D337"/>
  <c r="C337"/>
  <c r="D336"/>
  <c r="C336"/>
  <c r="D335"/>
  <c r="C335"/>
  <c r="D334"/>
  <c r="C334"/>
  <c r="D333"/>
  <c r="C333"/>
  <c r="D332"/>
  <c r="C332"/>
  <c r="D331"/>
  <c r="C331"/>
  <c r="D330"/>
  <c r="C330"/>
  <c r="D329"/>
  <c r="C329"/>
  <c r="D328"/>
  <c r="C328"/>
  <c r="D327"/>
  <c r="C327"/>
  <c r="D326"/>
  <c r="C326"/>
  <c r="D325"/>
  <c r="C325"/>
  <c r="D324"/>
  <c r="C324"/>
  <c r="D323"/>
  <c r="C323"/>
  <c r="D322"/>
  <c r="C322"/>
  <c r="D321"/>
  <c r="C321"/>
  <c r="D320"/>
  <c r="C320"/>
  <c r="D319"/>
  <c r="C319"/>
  <c r="D318"/>
  <c r="C318"/>
  <c r="D317"/>
  <c r="C317"/>
  <c r="D316"/>
  <c r="C316"/>
  <c r="D315"/>
  <c r="C315"/>
  <c r="D314"/>
  <c r="C314"/>
  <c r="D313"/>
  <c r="C313"/>
  <c r="D312"/>
  <c r="C312"/>
  <c r="D311"/>
  <c r="C311"/>
  <c r="D310"/>
  <c r="C310"/>
  <c r="D309"/>
  <c r="C309"/>
  <c r="D308"/>
  <c r="C308"/>
  <c r="D307"/>
  <c r="C307"/>
  <c r="D306"/>
  <c r="C306"/>
  <c r="D305"/>
  <c r="C305"/>
  <c r="D304"/>
  <c r="C304"/>
  <c r="D303"/>
  <c r="C303"/>
  <c r="D302"/>
  <c r="C302"/>
  <c r="D301"/>
  <c r="C301"/>
  <c r="D300"/>
  <c r="C300"/>
  <c r="D299"/>
  <c r="C299"/>
  <c r="D298"/>
  <c r="C298"/>
  <c r="D297"/>
  <c r="C297"/>
  <c r="D296"/>
  <c r="C296"/>
  <c r="D295"/>
  <c r="C295"/>
  <c r="D294"/>
  <c r="C294"/>
  <c r="D293"/>
  <c r="C293"/>
  <c r="D292"/>
  <c r="C292"/>
  <c r="D291"/>
  <c r="C291"/>
  <c r="D290"/>
  <c r="C290"/>
  <c r="D289"/>
  <c r="C289"/>
  <c r="D288"/>
  <c r="C288"/>
  <c r="D287"/>
  <c r="C287"/>
  <c r="D286"/>
  <c r="C286"/>
  <c r="D285"/>
  <c r="C285"/>
  <c r="D284"/>
  <c r="C284"/>
  <c r="D283"/>
  <c r="C283"/>
  <c r="D282"/>
  <c r="C282"/>
  <c r="D281"/>
  <c r="C281"/>
  <c r="D280"/>
  <c r="C280"/>
  <c r="D279"/>
  <c r="C279"/>
  <c r="D278"/>
  <c r="C278"/>
  <c r="D277"/>
  <c r="C277"/>
  <c r="D276"/>
  <c r="C276"/>
  <c r="D275"/>
  <c r="C275"/>
  <c r="D274"/>
  <c r="C274"/>
  <c r="D273"/>
  <c r="C273"/>
  <c r="D272"/>
  <c r="C272"/>
  <c r="D271"/>
  <c r="C271"/>
  <c r="D270"/>
  <c r="C270"/>
  <c r="D269"/>
  <c r="C269"/>
  <c r="D268"/>
  <c r="C268"/>
  <c r="D267"/>
  <c r="C267"/>
  <c r="D266"/>
  <c r="C266"/>
  <c r="D265"/>
  <c r="C265"/>
  <c r="D264"/>
  <c r="C264"/>
  <c r="D263"/>
  <c r="C263"/>
  <c r="D262"/>
  <c r="C262"/>
  <c r="D261"/>
  <c r="C261"/>
  <c r="D260"/>
  <c r="C260"/>
  <c r="D259"/>
  <c r="C259"/>
  <c r="D258"/>
  <c r="C258"/>
  <c r="D257"/>
  <c r="C257"/>
  <c r="D256"/>
  <c r="C256"/>
  <c r="D255"/>
  <c r="C255"/>
  <c r="D254"/>
  <c r="C254"/>
  <c r="D253"/>
  <c r="C253"/>
  <c r="D252"/>
  <c r="C252"/>
  <c r="D251"/>
  <c r="C251"/>
  <c r="D250"/>
  <c r="C250"/>
  <c r="D249"/>
  <c r="C249"/>
  <c r="D248"/>
  <c r="C248"/>
  <c r="D247"/>
  <c r="C247"/>
  <c r="D246"/>
  <c r="C246"/>
  <c r="D245"/>
  <c r="C245"/>
  <c r="D244"/>
  <c r="C244"/>
  <c r="D243"/>
  <c r="C243"/>
  <c r="D242"/>
  <c r="C242"/>
  <c r="D241"/>
  <c r="C241"/>
  <c r="D240"/>
  <c r="C240"/>
  <c r="D239"/>
  <c r="C239"/>
  <c r="D238"/>
  <c r="C238"/>
  <c r="D237"/>
  <c r="C237"/>
  <c r="D236"/>
  <c r="C236"/>
  <c r="D235"/>
  <c r="C235"/>
  <c r="D234"/>
  <c r="C234"/>
  <c r="D233"/>
  <c r="C233"/>
  <c r="D232"/>
  <c r="C232"/>
  <c r="D231"/>
  <c r="C231"/>
  <c r="D230"/>
  <c r="C230"/>
  <c r="D229"/>
  <c r="C229"/>
  <c r="D228"/>
  <c r="C228"/>
  <c r="D227"/>
  <c r="C227"/>
  <c r="D226"/>
  <c r="C226"/>
  <c r="D225"/>
  <c r="C225"/>
  <c r="D224"/>
  <c r="C224"/>
  <c r="D223"/>
  <c r="C223"/>
  <c r="D222"/>
  <c r="C222"/>
  <c r="D221"/>
  <c r="C221"/>
  <c r="D220"/>
  <c r="C220"/>
  <c r="D219"/>
  <c r="C219"/>
  <c r="D218"/>
  <c r="C218"/>
  <c r="D217"/>
  <c r="C217"/>
  <c r="D216"/>
  <c r="C216"/>
  <c r="D215"/>
  <c r="C215"/>
  <c r="D214"/>
  <c r="C214"/>
  <c r="D213"/>
  <c r="C213"/>
  <c r="D212"/>
  <c r="C212"/>
  <c r="D211"/>
  <c r="C211"/>
  <c r="D210"/>
  <c r="C210"/>
  <c r="D209"/>
  <c r="C209"/>
  <c r="D208"/>
  <c r="C208"/>
  <c r="D207"/>
  <c r="C207"/>
  <c r="D206"/>
  <c r="C206"/>
  <c r="D205"/>
  <c r="C205"/>
  <c r="D204"/>
  <c r="C204"/>
  <c r="D203"/>
  <c r="C203"/>
  <c r="D202"/>
  <c r="C202"/>
  <c r="D201"/>
  <c r="C201"/>
  <c r="D200"/>
  <c r="C200"/>
  <c r="D199"/>
  <c r="C199"/>
  <c r="D198"/>
  <c r="C198"/>
  <c r="D197"/>
  <c r="C197"/>
  <c r="D196"/>
  <c r="C196"/>
  <c r="D195"/>
  <c r="C195"/>
  <c r="D194"/>
  <c r="C194"/>
  <c r="D193"/>
  <c r="C193"/>
  <c r="D192"/>
  <c r="C192"/>
  <c r="D191"/>
  <c r="C191"/>
  <c r="D190"/>
  <c r="C190"/>
  <c r="D189"/>
  <c r="C189"/>
  <c r="D188"/>
  <c r="C188"/>
  <c r="D187"/>
  <c r="C187"/>
  <c r="D186"/>
  <c r="C186"/>
  <c r="D185"/>
  <c r="C185"/>
  <c r="D184"/>
  <c r="C184"/>
  <c r="D183"/>
  <c r="C183"/>
  <c r="D182"/>
  <c r="C182"/>
  <c r="D181"/>
  <c r="C181"/>
  <c r="D180"/>
  <c r="C180"/>
  <c r="D179"/>
  <c r="C179"/>
  <c r="D178"/>
  <c r="C178"/>
  <c r="D177"/>
  <c r="C177"/>
  <c r="D176"/>
  <c r="C176"/>
  <c r="D175"/>
  <c r="C175"/>
  <c r="D174"/>
  <c r="C174"/>
  <c r="D173"/>
  <c r="C173"/>
  <c r="D172"/>
  <c r="C172"/>
  <c r="D171"/>
  <c r="C171"/>
  <c r="D170"/>
  <c r="C170"/>
  <c r="D169"/>
  <c r="C169"/>
  <c r="D168"/>
  <c r="C168"/>
  <c r="D167"/>
  <c r="C167"/>
  <c r="D166"/>
  <c r="C166"/>
  <c r="D165"/>
  <c r="C165"/>
  <c r="D164"/>
  <c r="C164"/>
  <c r="D163"/>
  <c r="C163"/>
  <c r="D162"/>
  <c r="C162"/>
  <c r="D161"/>
  <c r="C161"/>
  <c r="D160"/>
  <c r="C160"/>
  <c r="D159"/>
  <c r="C159"/>
  <c r="D158"/>
  <c r="C158"/>
  <c r="D157"/>
  <c r="C157"/>
  <c r="D156"/>
  <c r="C156"/>
  <c r="D155"/>
  <c r="C155"/>
  <c r="D154"/>
  <c r="C154"/>
  <c r="D153"/>
  <c r="C153"/>
  <c r="D152"/>
  <c r="C152"/>
  <c r="D151"/>
  <c r="C151"/>
  <c r="D150"/>
  <c r="C150"/>
  <c r="D149"/>
  <c r="C149"/>
  <c r="D148"/>
  <c r="C148"/>
  <c r="D147"/>
  <c r="C147"/>
  <c r="D146"/>
  <c r="C146"/>
  <c r="D145"/>
  <c r="C145"/>
  <c r="D144"/>
  <c r="C144"/>
  <c r="D143"/>
  <c r="C143"/>
  <c r="D142"/>
  <c r="C142"/>
  <c r="D141"/>
  <c r="C141"/>
  <c r="D140"/>
  <c r="C140"/>
  <c r="D139"/>
  <c r="C139"/>
  <c r="D138"/>
  <c r="C138"/>
  <c r="D137"/>
  <c r="C137"/>
  <c r="D136"/>
  <c r="C136"/>
  <c r="D135"/>
  <c r="C135"/>
  <c r="D134"/>
  <c r="C134"/>
  <c r="D133"/>
  <c r="C133"/>
  <c r="D132"/>
  <c r="C132"/>
  <c r="D131"/>
  <c r="C131"/>
  <c r="D130"/>
  <c r="C130"/>
  <c r="D129"/>
  <c r="C129"/>
  <c r="D128"/>
  <c r="C128"/>
  <c r="D127"/>
  <c r="C127"/>
  <c r="D126"/>
  <c r="C126"/>
  <c r="D125"/>
  <c r="C125"/>
  <c r="D124"/>
  <c r="C124"/>
  <c r="D123"/>
  <c r="C123"/>
  <c r="D122"/>
  <c r="C122"/>
  <c r="D121"/>
  <c r="C121"/>
  <c r="D120"/>
  <c r="C120"/>
  <c r="D119"/>
  <c r="C119"/>
  <c r="D118"/>
  <c r="C118"/>
  <c r="D117"/>
  <c r="C117"/>
  <c r="D116"/>
  <c r="C116"/>
  <c r="D115"/>
  <c r="C115"/>
  <c r="D114"/>
  <c r="C114"/>
  <c r="D113"/>
  <c r="C113"/>
  <c r="D112"/>
  <c r="C112"/>
  <c r="D111"/>
  <c r="C111"/>
  <c r="D110"/>
  <c r="C110"/>
  <c r="D109"/>
  <c r="C109"/>
  <c r="D108"/>
  <c r="C108"/>
  <c r="D107"/>
  <c r="C107"/>
  <c r="D106"/>
  <c r="C106"/>
  <c r="D105"/>
  <c r="C105"/>
  <c r="D104"/>
  <c r="C104"/>
  <c r="D103"/>
  <c r="C103"/>
  <c r="D102"/>
  <c r="C102"/>
  <c r="D101"/>
  <c r="C101"/>
  <c r="D100"/>
  <c r="C100"/>
  <c r="D99"/>
  <c r="C99"/>
  <c r="D98"/>
  <c r="C98"/>
  <c r="D97"/>
  <c r="C97"/>
  <c r="D96"/>
  <c r="C96"/>
  <c r="D95"/>
  <c r="C95"/>
  <c r="D94"/>
  <c r="C94"/>
  <c r="D93"/>
  <c r="C93"/>
  <c r="D92"/>
  <c r="C92"/>
  <c r="D91"/>
  <c r="C91"/>
  <c r="D90"/>
  <c r="C90"/>
  <c r="D89"/>
  <c r="C89"/>
  <c r="D88"/>
  <c r="C88"/>
  <c r="D87"/>
  <c r="C87"/>
  <c r="D86"/>
  <c r="C86"/>
  <c r="D85"/>
  <c r="C85"/>
  <c r="D84"/>
  <c r="C84"/>
  <c r="D83"/>
  <c r="C83"/>
  <c r="D82"/>
  <c r="C82"/>
  <c r="D81"/>
  <c r="C81"/>
  <c r="D80"/>
  <c r="C80"/>
  <c r="D79"/>
  <c r="C79"/>
  <c r="D78"/>
  <c r="C78"/>
  <c r="D77"/>
  <c r="C77"/>
  <c r="D76"/>
  <c r="C76"/>
  <c r="D75"/>
  <c r="C75"/>
  <c r="D74"/>
  <c r="C74"/>
  <c r="D73"/>
  <c r="C73"/>
  <c r="D72"/>
  <c r="C72"/>
  <c r="D71"/>
  <c r="C71"/>
  <c r="D70"/>
  <c r="C70"/>
  <c r="D69"/>
  <c r="C69"/>
  <c r="D68"/>
  <c r="C68"/>
  <c r="D67"/>
  <c r="C67"/>
  <c r="D66"/>
  <c r="C66"/>
  <c r="D65"/>
  <c r="C65"/>
  <c r="D64"/>
  <c r="C64"/>
  <c r="D63"/>
  <c r="C63"/>
  <c r="D62"/>
  <c r="C62"/>
  <c r="D61"/>
  <c r="C61"/>
  <c r="D60"/>
  <c r="C60"/>
  <c r="D59"/>
  <c r="C59"/>
  <c r="D58"/>
  <c r="C58"/>
  <c r="D57"/>
  <c r="C57"/>
  <c r="D56"/>
  <c r="C56"/>
  <c r="D55"/>
  <c r="C55"/>
  <c r="D54"/>
  <c r="C54"/>
  <c r="D53"/>
  <c r="C53"/>
  <c r="D52"/>
  <c r="C52"/>
  <c r="D51"/>
  <c r="C51"/>
  <c r="D50"/>
  <c r="C50"/>
  <c r="D49"/>
  <c r="C49"/>
  <c r="D48"/>
  <c r="C48"/>
  <c r="D47"/>
  <c r="C47"/>
  <c r="D46"/>
  <c r="C46"/>
  <c r="D45"/>
  <c r="C45"/>
  <c r="D44"/>
  <c r="C44"/>
  <c r="D43"/>
  <c r="C43"/>
  <c r="D42"/>
  <c r="C42"/>
  <c r="D41"/>
  <c r="C41"/>
  <c r="D40"/>
  <c r="C40"/>
  <c r="D39"/>
  <c r="C39"/>
  <c r="D38"/>
  <c r="C38"/>
  <c r="D37"/>
  <c r="C37"/>
  <c r="D36"/>
  <c r="C36"/>
  <c r="D35"/>
  <c r="C35"/>
  <c r="D34"/>
  <c r="C34"/>
  <c r="D33"/>
  <c r="C33"/>
  <c r="D32"/>
  <c r="C32"/>
  <c r="D31"/>
  <c r="C31"/>
  <c r="D30"/>
  <c r="C30"/>
  <c r="D29"/>
  <c r="C29"/>
  <c r="D28"/>
  <c r="C28"/>
  <c r="D27"/>
  <c r="C27"/>
  <c r="D26"/>
  <c r="C26"/>
  <c r="D25"/>
  <c r="C25"/>
  <c r="D24"/>
  <c r="C24"/>
  <c r="D23"/>
  <c r="C23"/>
  <c r="G12"/>
  <c r="F61" i="54" s="1"/>
  <c r="G7" i="1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F58" i="54" s="1"/>
  <c r="G15" i="1"/>
  <c r="F49" i="54" s="1"/>
  <c r="G14" i="1"/>
  <c r="F50" i="54" s="1"/>
  <c r="G13" i="1"/>
  <c r="G11"/>
  <c r="G10"/>
  <c r="G8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G2"/>
  <c r="G3"/>
  <c r="B20" i="91"/>
  <c r="B21"/>
  <c r="A20"/>
  <c r="A21"/>
  <c r="R20"/>
  <c r="S20"/>
  <c r="T20"/>
  <c r="U20"/>
  <c r="R21"/>
  <c r="S21"/>
  <c r="T21"/>
  <c r="U21"/>
  <c r="B5"/>
  <c r="B6"/>
  <c r="A5"/>
  <c r="A6"/>
  <c r="A7"/>
  <c r="A8"/>
  <c r="A9"/>
  <c r="A10"/>
  <c r="A11"/>
  <c r="A12"/>
  <c r="R12"/>
  <c r="S12"/>
  <c r="U12" s="1"/>
  <c r="T12"/>
  <c r="R5"/>
  <c r="S5"/>
  <c r="U5" s="1"/>
  <c r="T5"/>
  <c r="R6"/>
  <c r="S6"/>
  <c r="U6" s="1"/>
  <c r="T6"/>
  <c r="R7"/>
  <c r="S7"/>
  <c r="U7" s="1"/>
  <c r="T7"/>
  <c r="R8"/>
  <c r="S8"/>
  <c r="U8" s="1"/>
  <c r="T8"/>
  <c r="R9"/>
  <c r="S9"/>
  <c r="U9" s="1"/>
  <c r="T9"/>
  <c r="R10"/>
  <c r="S10"/>
  <c r="U10" s="1"/>
  <c r="T10"/>
  <c r="R11"/>
  <c r="S11"/>
  <c r="U11" s="1"/>
  <c r="T11"/>
  <c r="M12"/>
  <c r="G12"/>
  <c r="M5"/>
  <c r="G5"/>
  <c r="M6"/>
  <c r="G6"/>
  <c r="M7"/>
  <c r="M8"/>
  <c r="M9"/>
  <c r="M11"/>
  <c r="M10"/>
  <c r="R12" i="93"/>
  <c r="S12"/>
  <c r="T12"/>
  <c r="U12"/>
  <c r="M12"/>
  <c r="G12"/>
  <c r="B5"/>
  <c r="B6"/>
  <c r="B7"/>
  <c r="B8"/>
  <c r="A5"/>
  <c r="A12"/>
  <c r="R11"/>
  <c r="S11"/>
  <c r="T11"/>
  <c r="M11"/>
  <c r="A11"/>
  <c r="R10"/>
  <c r="S10"/>
  <c r="T10"/>
  <c r="U10"/>
  <c r="M10"/>
  <c r="A10"/>
  <c r="R9"/>
  <c r="S9"/>
  <c r="T9"/>
  <c r="U9"/>
  <c r="M9"/>
  <c r="A9"/>
  <c r="R5"/>
  <c r="S5"/>
  <c r="T5"/>
  <c r="U5"/>
  <c r="A6"/>
  <c r="A7"/>
  <c r="A8"/>
  <c r="R6"/>
  <c r="S6"/>
  <c r="T6"/>
  <c r="U6"/>
  <c r="R7"/>
  <c r="S7"/>
  <c r="T7"/>
  <c r="U7"/>
  <c r="R8"/>
  <c r="S8"/>
  <c r="T8"/>
  <c r="U8"/>
  <c r="M5"/>
  <c r="G5"/>
  <c r="M6"/>
  <c r="G6"/>
  <c r="M7"/>
  <c r="M8"/>
  <c r="B20" i="54"/>
  <c r="F21"/>
  <c r="E21"/>
  <c r="D21"/>
  <c r="F20"/>
  <c r="E20"/>
  <c r="D20"/>
  <c r="B5"/>
  <c r="B6"/>
  <c r="B7"/>
  <c r="B8"/>
  <c r="B9"/>
  <c r="B10"/>
  <c r="B11"/>
  <c r="B12"/>
  <c r="F7"/>
  <c r="E7"/>
  <c r="D7"/>
  <c r="F6"/>
  <c r="E6"/>
  <c r="D6"/>
  <c r="F5"/>
  <c r="E5"/>
  <c r="D5"/>
  <c r="C5" i="91"/>
  <c r="D5"/>
  <c r="C6"/>
  <c r="D6"/>
  <c r="C5" i="93"/>
  <c r="E5"/>
  <c r="C6"/>
  <c r="B7" i="91"/>
  <c r="C7" i="93"/>
  <c r="G7"/>
  <c r="U11"/>
  <c r="G7" i="91"/>
  <c r="C7"/>
  <c r="B9" i="93"/>
  <c r="G18" i="1"/>
  <c r="F41" i="54" s="1"/>
  <c r="F12" i="93"/>
  <c r="F12" i="91"/>
  <c r="F5"/>
  <c r="E5"/>
  <c r="F6"/>
  <c r="E6"/>
  <c r="D5" i="93"/>
  <c r="F5"/>
  <c r="B10"/>
  <c r="B8" i="91"/>
  <c r="G19" i="1"/>
  <c r="E7" i="93"/>
  <c r="D7"/>
  <c r="F7"/>
  <c r="E7" i="91"/>
  <c r="F7"/>
  <c r="D7"/>
  <c r="D6" i="93"/>
  <c r="F6"/>
  <c r="E6"/>
  <c r="B9" i="91"/>
  <c r="B11" i="93"/>
  <c r="G20" i="1"/>
  <c r="F29" i="54" s="1"/>
  <c r="G21" i="1"/>
  <c r="F31" i="54" s="1"/>
  <c r="B12" i="93"/>
  <c r="B10" i="91"/>
  <c r="B11"/>
  <c r="B12"/>
  <c r="L419"/>
  <c r="K419"/>
  <c r="J419"/>
  <c r="I419"/>
  <c r="L389"/>
  <c r="K389"/>
  <c r="J389"/>
  <c r="I389"/>
  <c r="L381"/>
  <c r="K381"/>
  <c r="J381"/>
  <c r="I381"/>
  <c r="L360"/>
  <c r="K360"/>
  <c r="J360"/>
  <c r="I360"/>
  <c r="L351"/>
  <c r="K351"/>
  <c r="J351"/>
  <c r="I351"/>
  <c r="L321"/>
  <c r="K321"/>
  <c r="J321"/>
  <c r="I321"/>
  <c r="L313"/>
  <c r="K313"/>
  <c r="J313"/>
  <c r="I313"/>
  <c r="L292"/>
  <c r="K292"/>
  <c r="J292"/>
  <c r="I292"/>
  <c r="L283"/>
  <c r="K283"/>
  <c r="J283"/>
  <c r="I283"/>
  <c r="H381"/>
  <c r="H313"/>
  <c r="L253"/>
  <c r="K253"/>
  <c r="J253"/>
  <c r="I253"/>
  <c r="L245"/>
  <c r="K245"/>
  <c r="J245"/>
  <c r="I245"/>
  <c r="L224"/>
  <c r="K224"/>
  <c r="J224"/>
  <c r="I224"/>
  <c r="L215"/>
  <c r="K215"/>
  <c r="J215"/>
  <c r="I215"/>
  <c r="L185"/>
  <c r="K185"/>
  <c r="J185"/>
  <c r="I185"/>
  <c r="L177"/>
  <c r="K177"/>
  <c r="J177"/>
  <c r="I177"/>
  <c r="L156"/>
  <c r="K156"/>
  <c r="J156"/>
  <c r="I156"/>
  <c r="L147"/>
  <c r="K147"/>
  <c r="J147"/>
  <c r="I147"/>
  <c r="L117"/>
  <c r="K117"/>
  <c r="J117"/>
  <c r="I117"/>
  <c r="L109"/>
  <c r="K109"/>
  <c r="J109"/>
  <c r="I109"/>
  <c r="L88"/>
  <c r="K88"/>
  <c r="J88"/>
  <c r="I88"/>
  <c r="L79"/>
  <c r="K79"/>
  <c r="J79"/>
  <c r="I79"/>
  <c r="L49"/>
  <c r="K49"/>
  <c r="J49"/>
  <c r="I49"/>
  <c r="L41"/>
  <c r="K41"/>
  <c r="J41"/>
  <c r="I41"/>
  <c r="L105" i="93"/>
  <c r="K105"/>
  <c r="J105"/>
  <c r="I105"/>
  <c r="H254" i="91"/>
  <c r="H245"/>
  <c r="H177"/>
  <c r="H109"/>
  <c r="H41"/>
  <c r="L75" i="93"/>
  <c r="K75"/>
  <c r="J75"/>
  <c r="I75"/>
  <c r="L67"/>
  <c r="K67"/>
  <c r="J67"/>
  <c r="I67"/>
  <c r="L46"/>
  <c r="K46"/>
  <c r="J46"/>
  <c r="I46"/>
  <c r="H20"/>
  <c r="L20"/>
  <c r="I20"/>
  <c r="J20"/>
  <c r="K20"/>
  <c r="H21"/>
  <c r="L21"/>
  <c r="H22"/>
  <c r="H23"/>
  <c r="H24"/>
  <c r="I21"/>
  <c r="J21"/>
  <c r="K21"/>
  <c r="L22"/>
  <c r="H25"/>
  <c r="H26"/>
  <c r="H27"/>
  <c r="H28"/>
  <c r="H29"/>
  <c r="H30"/>
  <c r="H31"/>
  <c r="H32"/>
  <c r="H33"/>
  <c r="H34"/>
  <c r="H35"/>
  <c r="H36"/>
  <c r="I22"/>
  <c r="J22"/>
  <c r="K22"/>
  <c r="L23"/>
  <c r="I23"/>
  <c r="J23"/>
  <c r="K23"/>
  <c r="L24"/>
  <c r="I24"/>
  <c r="J24"/>
  <c r="K24"/>
  <c r="L25"/>
  <c r="H37"/>
  <c r="H38"/>
  <c r="I25"/>
  <c r="J25"/>
  <c r="K25"/>
  <c r="L26"/>
  <c r="I26"/>
  <c r="J26"/>
  <c r="K26"/>
  <c r="L27"/>
  <c r="I27"/>
  <c r="J27"/>
  <c r="K27"/>
  <c r="L28"/>
  <c r="I28"/>
  <c r="J28"/>
  <c r="K28"/>
  <c r="L29"/>
  <c r="I29"/>
  <c r="J29"/>
  <c r="K29"/>
  <c r="L30"/>
  <c r="I30"/>
  <c r="J30"/>
  <c r="K30"/>
  <c r="L31"/>
  <c r="I31"/>
  <c r="J31"/>
  <c r="K31"/>
  <c r="L32"/>
  <c r="I32"/>
  <c r="J32"/>
  <c r="K32"/>
  <c r="L33"/>
  <c r="I33"/>
  <c r="J33"/>
  <c r="K33"/>
  <c r="L34"/>
  <c r="I34"/>
  <c r="J34"/>
  <c r="K34"/>
  <c r="L35"/>
  <c r="I35"/>
  <c r="J35"/>
  <c r="K35"/>
  <c r="L36"/>
  <c r="I36"/>
  <c r="J36"/>
  <c r="K36"/>
  <c r="L37"/>
  <c r="I37"/>
  <c r="J37"/>
  <c r="K37"/>
  <c r="L38"/>
  <c r="I38"/>
  <c r="J38"/>
  <c r="K38"/>
  <c r="H20" i="91"/>
  <c r="K21"/>
  <c r="L20"/>
  <c r="L21"/>
  <c r="I20"/>
  <c r="H21"/>
  <c r="J21"/>
  <c r="I21"/>
  <c r="J5" i="93"/>
  <c r="K20" i="91"/>
  <c r="J20"/>
  <c r="H5" i="93"/>
  <c r="K5"/>
  <c r="L5"/>
  <c r="K6"/>
  <c r="J6"/>
  <c r="I5"/>
  <c r="I8"/>
  <c r="L6"/>
  <c r="I6" i="91"/>
  <c r="K6"/>
  <c r="K7" i="93"/>
  <c r="K8"/>
  <c r="L7"/>
  <c r="H5" i="91"/>
  <c r="I5"/>
  <c r="H8" i="93"/>
  <c r="H7"/>
  <c r="L5" i="91"/>
  <c r="J5"/>
  <c r="H6"/>
  <c r="L8" i="93"/>
  <c r="L6" i="91"/>
  <c r="J7" i="93"/>
  <c r="H6"/>
  <c r="K5" i="91"/>
  <c r="J6"/>
  <c r="I6" i="93"/>
  <c r="J8"/>
  <c r="I7"/>
  <c r="J9"/>
  <c r="H7" i="91"/>
  <c r="I7"/>
  <c r="L9" i="93"/>
  <c r="K7" i="91"/>
  <c r="H9" i="93"/>
  <c r="L7" i="91"/>
  <c r="J7"/>
  <c r="K9" i="93"/>
  <c r="I9"/>
  <c r="I10"/>
  <c r="J10"/>
  <c r="I8" i="91"/>
  <c r="H10" i="93"/>
  <c r="K8" i="91"/>
  <c r="H8"/>
  <c r="K10" i="93"/>
  <c r="L10"/>
  <c r="L8" i="91"/>
  <c r="J8"/>
  <c r="L11" i="93"/>
  <c r="H9" i="91"/>
  <c r="J9"/>
  <c r="I11" i="93"/>
  <c r="I9" i="91"/>
  <c r="L9"/>
  <c r="K11" i="93"/>
  <c r="J11"/>
  <c r="K9" i="91"/>
  <c r="H11" i="93"/>
  <c r="K12"/>
  <c r="H12"/>
  <c r="L10" i="91"/>
  <c r="L12" i="93"/>
  <c r="K10" i="91"/>
  <c r="H10"/>
  <c r="I12" i="93"/>
  <c r="J10" i="91"/>
  <c r="I10"/>
  <c r="J12" i="93"/>
  <c r="H11" i="91"/>
  <c r="J11"/>
  <c r="K11"/>
  <c r="I11"/>
  <c r="L11"/>
  <c r="J12"/>
  <c r="I12"/>
  <c r="L12"/>
  <c r="K12"/>
  <c r="H12"/>
  <c r="H67" i="93"/>
  <c r="E60" i="54" l="1"/>
  <c r="C17" i="1"/>
  <c r="B57" i="93"/>
  <c r="B85"/>
  <c r="B97"/>
  <c r="B107"/>
  <c r="B31" i="91"/>
  <c r="B60"/>
  <c r="B71"/>
  <c r="B99"/>
  <c r="B128"/>
  <c r="B139"/>
  <c r="B167"/>
  <c r="B196"/>
  <c r="B207"/>
  <c r="B235"/>
  <c r="E49" i="54"/>
  <c r="D69"/>
  <c r="F69"/>
  <c r="D70"/>
  <c r="E70"/>
  <c r="F70"/>
  <c r="D78"/>
  <c r="E78"/>
  <c r="F78"/>
  <c r="D79"/>
  <c r="E79"/>
  <c r="F79"/>
  <c r="D87"/>
  <c r="E87"/>
  <c r="F87"/>
  <c r="D88"/>
  <c r="E88"/>
  <c r="F88"/>
  <c r="D96"/>
  <c r="F96"/>
  <c r="D97"/>
  <c r="F97"/>
  <c r="D98"/>
  <c r="E98"/>
  <c r="F98"/>
  <c r="D99"/>
  <c r="E99"/>
  <c r="F99"/>
  <c r="D100"/>
  <c r="E100"/>
  <c r="F100"/>
  <c r="D108"/>
  <c r="F108"/>
  <c r="D116"/>
  <c r="E116"/>
  <c r="F116"/>
  <c r="D117"/>
  <c r="E117"/>
  <c r="F117"/>
  <c r="D125"/>
  <c r="E125"/>
  <c r="F125"/>
  <c r="D126"/>
  <c r="E126"/>
  <c r="F126"/>
  <c r="D127"/>
  <c r="E127"/>
  <c r="F127"/>
  <c r="D128"/>
  <c r="E128"/>
  <c r="F128"/>
  <c r="F71"/>
  <c r="D136"/>
  <c r="F136"/>
  <c r="D137"/>
  <c r="E137"/>
  <c r="F137"/>
  <c r="D138"/>
  <c r="E138"/>
  <c r="F138"/>
  <c r="D146"/>
  <c r="E146"/>
  <c r="F146"/>
  <c r="D147"/>
  <c r="E147"/>
  <c r="U84" i="93"/>
  <c r="U85"/>
  <c r="B264" i="91"/>
  <c r="B275"/>
  <c r="B303"/>
  <c r="B332"/>
  <c r="B343"/>
  <c r="B371"/>
  <c r="B400"/>
  <c r="B411"/>
  <c r="B428"/>
  <c r="I95" i="93"/>
  <c r="J95"/>
  <c r="K95"/>
  <c r="L95"/>
  <c r="I69" i="91"/>
  <c r="J69"/>
  <c r="K69"/>
  <c r="L69"/>
  <c r="I137"/>
  <c r="J137"/>
  <c r="K137"/>
  <c r="L137"/>
  <c r="I205"/>
  <c r="J205"/>
  <c r="K205"/>
  <c r="L205"/>
  <c r="I273"/>
  <c r="J273"/>
  <c r="K273"/>
  <c r="L273"/>
  <c r="I341"/>
  <c r="J341"/>
  <c r="K341"/>
  <c r="L341"/>
  <c r="I409"/>
  <c r="J409"/>
  <c r="K409"/>
  <c r="L409"/>
  <c r="M67" i="93"/>
  <c r="M21" i="91"/>
  <c r="M20"/>
  <c r="M38" i="93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41" i="91"/>
  <c r="M109"/>
  <c r="M177"/>
  <c r="M245"/>
  <c r="M254"/>
  <c r="M313"/>
  <c r="M381"/>
  <c r="H47" i="93"/>
  <c r="L47"/>
  <c r="K47"/>
  <c r="J47"/>
  <c r="I47"/>
  <c r="H76"/>
  <c r="L76"/>
  <c r="K76"/>
  <c r="J76"/>
  <c r="I76"/>
  <c r="H96"/>
  <c r="L96"/>
  <c r="K96"/>
  <c r="J96"/>
  <c r="I96"/>
  <c r="H106"/>
  <c r="L106"/>
  <c r="K106"/>
  <c r="J106"/>
  <c r="I106"/>
  <c r="H50" i="91"/>
  <c r="L50"/>
  <c r="K50"/>
  <c r="J50"/>
  <c r="I50"/>
  <c r="H70"/>
  <c r="L70"/>
  <c r="K70"/>
  <c r="J70"/>
  <c r="I70"/>
  <c r="H80"/>
  <c r="L80"/>
  <c r="K80"/>
  <c r="J80"/>
  <c r="I80"/>
  <c r="H89"/>
  <c r="L89"/>
  <c r="K89"/>
  <c r="J89"/>
  <c r="I89"/>
  <c r="H118"/>
  <c r="L118"/>
  <c r="K118"/>
  <c r="J118"/>
  <c r="I118"/>
  <c r="H138"/>
  <c r="L138"/>
  <c r="K138"/>
  <c r="J138"/>
  <c r="I138"/>
  <c r="H148"/>
  <c r="L148"/>
  <c r="K148"/>
  <c r="J148"/>
  <c r="I148"/>
  <c r="H157"/>
  <c r="L157"/>
  <c r="K157"/>
  <c r="J157"/>
  <c r="I157"/>
  <c r="H186"/>
  <c r="L186"/>
  <c r="K186"/>
  <c r="J186"/>
  <c r="I186"/>
  <c r="H206"/>
  <c r="L206"/>
  <c r="K206"/>
  <c r="J206"/>
  <c r="I206"/>
  <c r="H216"/>
  <c r="L216"/>
  <c r="K216"/>
  <c r="J216"/>
  <c r="I216"/>
  <c r="H225"/>
  <c r="L225"/>
  <c r="K225"/>
  <c r="J225"/>
  <c r="I225"/>
  <c r="H46" i="93"/>
  <c r="H75"/>
  <c r="H274" i="91"/>
  <c r="L274"/>
  <c r="K274"/>
  <c r="J274"/>
  <c r="I274"/>
  <c r="H284"/>
  <c r="L284"/>
  <c r="K284"/>
  <c r="J284"/>
  <c r="I284"/>
  <c r="H293"/>
  <c r="L293"/>
  <c r="K293"/>
  <c r="J293"/>
  <c r="I293"/>
  <c r="H322"/>
  <c r="L322"/>
  <c r="K322"/>
  <c r="J322"/>
  <c r="I322"/>
  <c r="H342"/>
  <c r="L342"/>
  <c r="K342"/>
  <c r="J342"/>
  <c r="I342"/>
  <c r="H352"/>
  <c r="L352"/>
  <c r="K352"/>
  <c r="J352"/>
  <c r="I352"/>
  <c r="H361"/>
  <c r="L361"/>
  <c r="K361"/>
  <c r="J361"/>
  <c r="I361"/>
  <c r="H390"/>
  <c r="L390"/>
  <c r="K390"/>
  <c r="J390"/>
  <c r="I390"/>
  <c r="H410"/>
  <c r="L410"/>
  <c r="K410"/>
  <c r="J410"/>
  <c r="I410"/>
  <c r="H95" i="93"/>
  <c r="H105"/>
  <c r="H49" i="91"/>
  <c r="H69"/>
  <c r="H79"/>
  <c r="H88"/>
  <c r="H117"/>
  <c r="H137"/>
  <c r="H147"/>
  <c r="H156"/>
  <c r="H185"/>
  <c r="H205"/>
  <c r="H215"/>
  <c r="H224"/>
  <c r="H253"/>
  <c r="I254"/>
  <c r="J254"/>
  <c r="K254"/>
  <c r="L254"/>
  <c r="L427"/>
  <c r="K427"/>
  <c r="H273"/>
  <c r="H283"/>
  <c r="H292"/>
  <c r="H321"/>
  <c r="H341"/>
  <c r="H351"/>
  <c r="H360"/>
  <c r="H389"/>
  <c r="H409"/>
  <c r="H419"/>
  <c r="I420"/>
  <c r="J420"/>
  <c r="K420"/>
  <c r="L420"/>
  <c r="H420"/>
  <c r="H421"/>
  <c r="I421"/>
  <c r="J421"/>
  <c r="K421"/>
  <c r="L421"/>
  <c r="H422"/>
  <c r="I422"/>
  <c r="J422"/>
  <c r="K422"/>
  <c r="L422"/>
  <c r="H423"/>
  <c r="I423"/>
  <c r="J423"/>
  <c r="K423"/>
  <c r="L423"/>
  <c r="H424"/>
  <c r="I424"/>
  <c r="J424"/>
  <c r="K424"/>
  <c r="L424"/>
  <c r="H425"/>
  <c r="I425"/>
  <c r="J425"/>
  <c r="K425"/>
  <c r="L425"/>
  <c r="H426"/>
  <c r="I426"/>
  <c r="J426"/>
  <c r="K426"/>
  <c r="L426"/>
  <c r="H427"/>
  <c r="I427"/>
  <c r="J427"/>
  <c r="B429" l="1"/>
  <c r="B401"/>
  <c r="B372"/>
  <c r="B333"/>
  <c r="B304"/>
  <c r="B265"/>
  <c r="B236"/>
  <c r="B197"/>
  <c r="B168"/>
  <c r="B129"/>
  <c r="B100"/>
  <c r="B61"/>
  <c r="B32"/>
  <c r="B108" i="93"/>
  <c r="B86"/>
  <c r="B58"/>
  <c r="C18" i="1"/>
  <c r="E32" i="54"/>
  <c r="H398" i="91"/>
  <c r="I399"/>
  <c r="J399"/>
  <c r="K399"/>
  <c r="L399"/>
  <c r="H399"/>
  <c r="I398"/>
  <c r="J398"/>
  <c r="K398"/>
  <c r="L398"/>
  <c r="H330"/>
  <c r="I331"/>
  <c r="J331"/>
  <c r="K331"/>
  <c r="L331"/>
  <c r="H331"/>
  <c r="I330"/>
  <c r="J330"/>
  <c r="K330"/>
  <c r="L330"/>
  <c r="H262"/>
  <c r="I263"/>
  <c r="J263"/>
  <c r="K263"/>
  <c r="L263"/>
  <c r="H263"/>
  <c r="I262"/>
  <c r="J262"/>
  <c r="K262"/>
  <c r="L262"/>
  <c r="H194"/>
  <c r="I195"/>
  <c r="J195"/>
  <c r="K195"/>
  <c r="L195"/>
  <c r="H195"/>
  <c r="I194"/>
  <c r="J194"/>
  <c r="K194"/>
  <c r="L194"/>
  <c r="H126"/>
  <c r="I127"/>
  <c r="J127"/>
  <c r="K127"/>
  <c r="L127"/>
  <c r="H127"/>
  <c r="I126"/>
  <c r="J126"/>
  <c r="K126"/>
  <c r="L126"/>
  <c r="H58"/>
  <c r="I59"/>
  <c r="J59"/>
  <c r="K59"/>
  <c r="L59"/>
  <c r="H59"/>
  <c r="I58"/>
  <c r="J58"/>
  <c r="K58"/>
  <c r="L58"/>
  <c r="M420"/>
  <c r="M419"/>
  <c r="M409"/>
  <c r="M389"/>
  <c r="M360"/>
  <c r="M351"/>
  <c r="M341"/>
  <c r="M321"/>
  <c r="M292"/>
  <c r="M283"/>
  <c r="M273"/>
  <c r="M253"/>
  <c r="M224"/>
  <c r="M215"/>
  <c r="M205"/>
  <c r="M185"/>
  <c r="M156"/>
  <c r="M147"/>
  <c r="M137"/>
  <c r="M117"/>
  <c r="M88"/>
  <c r="M79"/>
  <c r="M69"/>
  <c r="M49"/>
  <c r="M105" i="93"/>
  <c r="M95"/>
  <c r="M410" i="91"/>
  <c r="M390"/>
  <c r="M361"/>
  <c r="M352"/>
  <c r="M342"/>
  <c r="M322"/>
  <c r="M293"/>
  <c r="M284"/>
  <c r="M274"/>
  <c r="M75" i="93"/>
  <c r="M46"/>
  <c r="M225" i="91"/>
  <c r="M216"/>
  <c r="M206"/>
  <c r="M186"/>
  <c r="M157"/>
  <c r="M148"/>
  <c r="M138"/>
  <c r="M118"/>
  <c r="M89"/>
  <c r="M80"/>
  <c r="M70"/>
  <c r="M50"/>
  <c r="M106" i="93"/>
  <c r="M96"/>
  <c r="M76"/>
  <c r="M47"/>
  <c r="G381" i="91"/>
  <c r="C381"/>
  <c r="G313"/>
  <c r="C313"/>
  <c r="G254"/>
  <c r="C254"/>
  <c r="G245"/>
  <c r="C245"/>
  <c r="G177"/>
  <c r="C177"/>
  <c r="G109"/>
  <c r="C109"/>
  <c r="G41"/>
  <c r="C41"/>
  <c r="C20" i="93"/>
  <c r="G20"/>
  <c r="C21"/>
  <c r="G21"/>
  <c r="C22"/>
  <c r="G22"/>
  <c r="C23"/>
  <c r="G23"/>
  <c r="C24"/>
  <c r="G24"/>
  <c r="C25"/>
  <c r="G25"/>
  <c r="C26"/>
  <c r="G26"/>
  <c r="C27"/>
  <c r="G27"/>
  <c r="C28"/>
  <c r="G28"/>
  <c r="C29"/>
  <c r="G29"/>
  <c r="C30"/>
  <c r="G30"/>
  <c r="C31"/>
  <c r="G31"/>
  <c r="C32"/>
  <c r="G32"/>
  <c r="C33"/>
  <c r="G33"/>
  <c r="C34"/>
  <c r="G34"/>
  <c r="C35"/>
  <c r="G35"/>
  <c r="C36"/>
  <c r="G36"/>
  <c r="C37"/>
  <c r="G37"/>
  <c r="C38"/>
  <c r="G38"/>
  <c r="G20" i="91"/>
  <c r="C20"/>
  <c r="C21"/>
  <c r="G21"/>
  <c r="G67" i="93"/>
  <c r="C67"/>
  <c r="L428" i="91"/>
  <c r="K428"/>
  <c r="J428"/>
  <c r="I428"/>
  <c r="H428"/>
  <c r="H411"/>
  <c r="L411"/>
  <c r="K411"/>
  <c r="J411"/>
  <c r="I411"/>
  <c r="H400"/>
  <c r="L400"/>
  <c r="K400"/>
  <c r="J400"/>
  <c r="I400"/>
  <c r="H343"/>
  <c r="L343"/>
  <c r="K343"/>
  <c r="J343"/>
  <c r="I343"/>
  <c r="H332"/>
  <c r="L332"/>
  <c r="K332"/>
  <c r="J332"/>
  <c r="I332"/>
  <c r="H275"/>
  <c r="L275"/>
  <c r="K275"/>
  <c r="J275"/>
  <c r="I275"/>
  <c r="H264"/>
  <c r="L264"/>
  <c r="K264"/>
  <c r="J264"/>
  <c r="I264"/>
  <c r="H207"/>
  <c r="L207"/>
  <c r="K207"/>
  <c r="J207"/>
  <c r="I207"/>
  <c r="H196"/>
  <c r="L196"/>
  <c r="K196"/>
  <c r="J196"/>
  <c r="I196"/>
  <c r="H139"/>
  <c r="L139"/>
  <c r="K139"/>
  <c r="J139"/>
  <c r="I139"/>
  <c r="H128"/>
  <c r="L128"/>
  <c r="K128"/>
  <c r="J128"/>
  <c r="I128"/>
  <c r="H71"/>
  <c r="L71"/>
  <c r="K71"/>
  <c r="J71"/>
  <c r="I71"/>
  <c r="H60"/>
  <c r="L60"/>
  <c r="K60"/>
  <c r="J60"/>
  <c r="I60"/>
  <c r="L107" i="93"/>
  <c r="K107"/>
  <c r="J107"/>
  <c r="I107"/>
  <c r="H107"/>
  <c r="H97"/>
  <c r="L97"/>
  <c r="K97"/>
  <c r="J97"/>
  <c r="I97"/>
  <c r="F67" l="1"/>
  <c r="E67"/>
  <c r="D67"/>
  <c r="E21" i="91"/>
  <c r="D21"/>
  <c r="F21"/>
  <c r="F20"/>
  <c r="D20"/>
  <c r="E20"/>
  <c r="D38" i="93"/>
  <c r="E38"/>
  <c r="F38"/>
  <c r="D37"/>
  <c r="E37"/>
  <c r="F37"/>
  <c r="D36"/>
  <c r="E36"/>
  <c r="F36"/>
  <c r="D35"/>
  <c r="E35"/>
  <c r="F35"/>
  <c r="D34"/>
  <c r="E34"/>
  <c r="F34"/>
  <c r="D33"/>
  <c r="E33"/>
  <c r="F33"/>
  <c r="D32"/>
  <c r="E32"/>
  <c r="F32"/>
  <c r="D31"/>
  <c r="F31"/>
  <c r="D30"/>
  <c r="F30"/>
  <c r="D29"/>
  <c r="E29"/>
  <c r="F29"/>
  <c r="D28"/>
  <c r="E28"/>
  <c r="F28"/>
  <c r="D27"/>
  <c r="E27"/>
  <c r="F27"/>
  <c r="D26"/>
  <c r="E26"/>
  <c r="F26"/>
  <c r="D25"/>
  <c r="E25"/>
  <c r="F25"/>
  <c r="D24"/>
  <c r="E24"/>
  <c r="F24"/>
  <c r="D23"/>
  <c r="E23"/>
  <c r="F23"/>
  <c r="D22"/>
  <c r="F22"/>
  <c r="D21"/>
  <c r="E21"/>
  <c r="F21"/>
  <c r="D20"/>
  <c r="E20"/>
  <c r="F20"/>
  <c r="F41" i="91"/>
  <c r="E41"/>
  <c r="D41"/>
  <c r="F109"/>
  <c r="E109"/>
  <c r="D109"/>
  <c r="F177"/>
  <c r="E177"/>
  <c r="D177"/>
  <c r="F245"/>
  <c r="E245"/>
  <c r="D245"/>
  <c r="F254"/>
  <c r="E254"/>
  <c r="D254"/>
  <c r="F313"/>
  <c r="E313"/>
  <c r="D313"/>
  <c r="F381"/>
  <c r="E381"/>
  <c r="D381"/>
  <c r="E41" i="54"/>
  <c r="C19" i="1"/>
  <c r="E108" i="54"/>
  <c r="B59" i="93"/>
  <c r="B87"/>
  <c r="B109"/>
  <c r="B33" i="91"/>
  <c r="B101"/>
  <c r="B169"/>
  <c r="B237"/>
  <c r="B305"/>
  <c r="B373"/>
  <c r="B430"/>
  <c r="I57" i="93"/>
  <c r="J57"/>
  <c r="K57"/>
  <c r="L57"/>
  <c r="H57"/>
  <c r="H55"/>
  <c r="I56"/>
  <c r="J56"/>
  <c r="K56"/>
  <c r="L56"/>
  <c r="H56"/>
  <c r="I55"/>
  <c r="J55"/>
  <c r="K55"/>
  <c r="L55"/>
  <c r="I85"/>
  <c r="J85"/>
  <c r="K85"/>
  <c r="L85"/>
  <c r="H85"/>
  <c r="H84"/>
  <c r="I84"/>
  <c r="J84"/>
  <c r="K84"/>
  <c r="L84"/>
  <c r="I31" i="91"/>
  <c r="J31"/>
  <c r="K31"/>
  <c r="L31"/>
  <c r="H31"/>
  <c r="H29"/>
  <c r="I30"/>
  <c r="J30"/>
  <c r="K30"/>
  <c r="L30"/>
  <c r="H30"/>
  <c r="I29"/>
  <c r="J29"/>
  <c r="K29"/>
  <c r="L29"/>
  <c r="I99"/>
  <c r="J99"/>
  <c r="K99"/>
  <c r="L99"/>
  <c r="H99"/>
  <c r="H97"/>
  <c r="I98"/>
  <c r="J98"/>
  <c r="K98"/>
  <c r="L98"/>
  <c r="H98"/>
  <c r="I97"/>
  <c r="J97"/>
  <c r="K97"/>
  <c r="L97"/>
  <c r="I167"/>
  <c r="J167"/>
  <c r="K167"/>
  <c r="L167"/>
  <c r="H167"/>
  <c r="H165"/>
  <c r="I166"/>
  <c r="J166"/>
  <c r="K166"/>
  <c r="L166"/>
  <c r="H166"/>
  <c r="I165"/>
  <c r="J165"/>
  <c r="K165"/>
  <c r="L165"/>
  <c r="I235"/>
  <c r="J235"/>
  <c r="K235"/>
  <c r="L235"/>
  <c r="H235"/>
  <c r="H233"/>
  <c r="I234"/>
  <c r="J234"/>
  <c r="K234"/>
  <c r="L234"/>
  <c r="H234"/>
  <c r="I233"/>
  <c r="J233"/>
  <c r="K233"/>
  <c r="L233"/>
  <c r="I303"/>
  <c r="J303"/>
  <c r="K303"/>
  <c r="L303"/>
  <c r="H303"/>
  <c r="H301"/>
  <c r="I302"/>
  <c r="J302"/>
  <c r="K302"/>
  <c r="L302"/>
  <c r="H302"/>
  <c r="I301"/>
  <c r="J301"/>
  <c r="K301"/>
  <c r="L301"/>
  <c r="I371"/>
  <c r="J371"/>
  <c r="K371"/>
  <c r="L371"/>
  <c r="H371"/>
  <c r="H369"/>
  <c r="I370"/>
  <c r="J370"/>
  <c r="K370"/>
  <c r="L370"/>
  <c r="H370"/>
  <c r="I369"/>
  <c r="J369"/>
  <c r="K369"/>
  <c r="L369"/>
  <c r="M97" i="93"/>
  <c r="M60" i="91"/>
  <c r="M71"/>
  <c r="M128"/>
  <c r="M139"/>
  <c r="M196"/>
  <c r="M207"/>
  <c r="M264"/>
  <c r="M275"/>
  <c r="M332"/>
  <c r="M343"/>
  <c r="M400"/>
  <c r="M411"/>
  <c r="G47" i="93"/>
  <c r="C47"/>
  <c r="G76"/>
  <c r="C76"/>
  <c r="G96"/>
  <c r="C96"/>
  <c r="G106"/>
  <c r="C106"/>
  <c r="G50" i="91"/>
  <c r="C50"/>
  <c r="G70"/>
  <c r="C70"/>
  <c r="G80"/>
  <c r="C80"/>
  <c r="G89"/>
  <c r="C89"/>
  <c r="G118"/>
  <c r="C118"/>
  <c r="G138"/>
  <c r="C138"/>
  <c r="G148"/>
  <c r="C148"/>
  <c r="G157"/>
  <c r="C157"/>
  <c r="G186"/>
  <c r="C186"/>
  <c r="G206"/>
  <c r="C206"/>
  <c r="G216"/>
  <c r="C216"/>
  <c r="G225"/>
  <c r="C225"/>
  <c r="G46" i="93"/>
  <c r="C46"/>
  <c r="G75"/>
  <c r="C75"/>
  <c r="G274" i="91"/>
  <c r="C274"/>
  <c r="G284"/>
  <c r="C284"/>
  <c r="G293"/>
  <c r="C293"/>
  <c r="G322"/>
  <c r="C322"/>
  <c r="G342"/>
  <c r="C342"/>
  <c r="G352"/>
  <c r="C352"/>
  <c r="G361"/>
  <c r="C361"/>
  <c r="G390"/>
  <c r="C390"/>
  <c r="G410"/>
  <c r="C410"/>
  <c r="G95" i="93"/>
  <c r="C95"/>
  <c r="G105"/>
  <c r="C105"/>
  <c r="G49" i="91"/>
  <c r="C49"/>
  <c r="G69"/>
  <c r="C69"/>
  <c r="G79"/>
  <c r="C79"/>
  <c r="G88"/>
  <c r="C88"/>
  <c r="G117"/>
  <c r="C117"/>
  <c r="G137"/>
  <c r="C137"/>
  <c r="G147"/>
  <c r="C147"/>
  <c r="G156"/>
  <c r="C156"/>
  <c r="G185"/>
  <c r="C185"/>
  <c r="G205"/>
  <c r="C205"/>
  <c r="G215"/>
  <c r="C215"/>
  <c r="G224"/>
  <c r="C224"/>
  <c r="G253"/>
  <c r="C253"/>
  <c r="G273"/>
  <c r="C273"/>
  <c r="G283"/>
  <c r="C283"/>
  <c r="G292"/>
  <c r="C292"/>
  <c r="G321"/>
  <c r="C321"/>
  <c r="G341"/>
  <c r="C341"/>
  <c r="G351"/>
  <c r="C351"/>
  <c r="G360"/>
  <c r="C360"/>
  <c r="G389"/>
  <c r="C389"/>
  <c r="G409"/>
  <c r="C409"/>
  <c r="G419"/>
  <c r="C419"/>
  <c r="G420"/>
  <c r="C420"/>
  <c r="M59"/>
  <c r="M58"/>
  <c r="M127"/>
  <c r="M126"/>
  <c r="M195"/>
  <c r="M194"/>
  <c r="M263"/>
  <c r="M262"/>
  <c r="M331"/>
  <c r="M330"/>
  <c r="M399"/>
  <c r="M398"/>
  <c r="H58" i="93"/>
  <c r="L58"/>
  <c r="K58"/>
  <c r="J58"/>
  <c r="I58"/>
  <c r="H86"/>
  <c r="L86"/>
  <c r="K86"/>
  <c r="J86"/>
  <c r="I86"/>
  <c r="L108"/>
  <c r="K108"/>
  <c r="J108"/>
  <c r="I108"/>
  <c r="H108"/>
  <c r="H32" i="91"/>
  <c r="L32"/>
  <c r="K32"/>
  <c r="J32"/>
  <c r="I32"/>
  <c r="H61"/>
  <c r="L61"/>
  <c r="K61"/>
  <c r="J61"/>
  <c r="I61"/>
  <c r="H100"/>
  <c r="L100"/>
  <c r="K100"/>
  <c r="J100"/>
  <c r="I100"/>
  <c r="H129"/>
  <c r="L129"/>
  <c r="K129"/>
  <c r="J129"/>
  <c r="I129"/>
  <c r="H168"/>
  <c r="L168"/>
  <c r="K168"/>
  <c r="J168"/>
  <c r="I168"/>
  <c r="H197"/>
  <c r="L197"/>
  <c r="K197"/>
  <c r="J197"/>
  <c r="I197"/>
  <c r="H236"/>
  <c r="L236"/>
  <c r="K236"/>
  <c r="J236"/>
  <c r="I236"/>
  <c r="H265"/>
  <c r="L265"/>
  <c r="K265"/>
  <c r="J265"/>
  <c r="I265"/>
  <c r="H304"/>
  <c r="L304"/>
  <c r="K304"/>
  <c r="J304"/>
  <c r="I304"/>
  <c r="H333"/>
  <c r="L333"/>
  <c r="K333"/>
  <c r="J333"/>
  <c r="I333"/>
  <c r="H372"/>
  <c r="L372"/>
  <c r="K372"/>
  <c r="J372"/>
  <c r="I372"/>
  <c r="H401"/>
  <c r="L401"/>
  <c r="K401"/>
  <c r="J401"/>
  <c r="I401"/>
  <c r="L429"/>
  <c r="K429"/>
  <c r="J429"/>
  <c r="I429"/>
  <c r="H429"/>
  <c r="F420" l="1"/>
  <c r="E420"/>
  <c r="D420"/>
  <c r="F419"/>
  <c r="E419"/>
  <c r="D419"/>
  <c r="F409"/>
  <c r="E409"/>
  <c r="D409"/>
  <c r="F389"/>
  <c r="E389"/>
  <c r="D389"/>
  <c r="F360"/>
  <c r="E360"/>
  <c r="D360"/>
  <c r="F351"/>
  <c r="E351"/>
  <c r="D351"/>
  <c r="F341"/>
  <c r="E341"/>
  <c r="D341"/>
  <c r="F321"/>
  <c r="E321"/>
  <c r="D321"/>
  <c r="F292"/>
  <c r="E292"/>
  <c r="D292"/>
  <c r="F283"/>
  <c r="E283"/>
  <c r="D283"/>
  <c r="F273"/>
  <c r="E273"/>
  <c r="D273"/>
  <c r="F253"/>
  <c r="E253"/>
  <c r="D253"/>
  <c r="F224"/>
  <c r="E224"/>
  <c r="D224"/>
  <c r="F215"/>
  <c r="E215"/>
  <c r="D215"/>
  <c r="F205"/>
  <c r="E205"/>
  <c r="D205"/>
  <c r="F185"/>
  <c r="E185"/>
  <c r="D185"/>
  <c r="F156"/>
  <c r="E156"/>
  <c r="D156"/>
  <c r="F147"/>
  <c r="E147"/>
  <c r="D147"/>
  <c r="F137"/>
  <c r="E137"/>
  <c r="D137"/>
  <c r="F117"/>
  <c r="E117"/>
  <c r="D117"/>
  <c r="F88"/>
  <c r="E88"/>
  <c r="D88"/>
  <c r="F79"/>
  <c r="E79"/>
  <c r="D79"/>
  <c r="F69"/>
  <c r="E69"/>
  <c r="D69"/>
  <c r="F49"/>
  <c r="E49"/>
  <c r="D49"/>
  <c r="F105" i="93"/>
  <c r="E105"/>
  <c r="D105"/>
  <c r="F95"/>
  <c r="E95"/>
  <c r="D95"/>
  <c r="F410" i="91"/>
  <c r="E410"/>
  <c r="D410"/>
  <c r="F390"/>
  <c r="E390"/>
  <c r="D390"/>
  <c r="F361"/>
  <c r="E361"/>
  <c r="D361"/>
  <c r="F352"/>
  <c r="E352"/>
  <c r="D352"/>
  <c r="F342"/>
  <c r="E342"/>
  <c r="D342"/>
  <c r="F322"/>
  <c r="E322"/>
  <c r="D322"/>
  <c r="F293"/>
  <c r="E293"/>
  <c r="D293"/>
  <c r="F284"/>
  <c r="E284"/>
  <c r="D284"/>
  <c r="F274"/>
  <c r="E274"/>
  <c r="D274"/>
  <c r="F75" i="93"/>
  <c r="E75"/>
  <c r="D75"/>
  <c r="F46"/>
  <c r="E46"/>
  <c r="D46"/>
  <c r="F225" i="91"/>
  <c r="E225"/>
  <c r="D225"/>
  <c r="F216"/>
  <c r="E216"/>
  <c r="D216"/>
  <c r="F206"/>
  <c r="E206"/>
  <c r="D206"/>
  <c r="F186"/>
  <c r="E186"/>
  <c r="D186"/>
  <c r="F157"/>
  <c r="E157"/>
  <c r="D157"/>
  <c r="F148"/>
  <c r="E148"/>
  <c r="D148"/>
  <c r="F138"/>
  <c r="E138"/>
  <c r="D138"/>
  <c r="F118"/>
  <c r="E118"/>
  <c r="D118"/>
  <c r="F89"/>
  <c r="E89"/>
  <c r="D89"/>
  <c r="F80"/>
  <c r="E80"/>
  <c r="D80"/>
  <c r="F70"/>
  <c r="E70"/>
  <c r="D70"/>
  <c r="F50"/>
  <c r="E50"/>
  <c r="D50"/>
  <c r="F106" i="93"/>
  <c r="E106"/>
  <c r="D106"/>
  <c r="F96"/>
  <c r="E96"/>
  <c r="D96"/>
  <c r="F76"/>
  <c r="E76"/>
  <c r="D76"/>
  <c r="F47"/>
  <c r="E47"/>
  <c r="D47"/>
  <c r="B431" i="91"/>
  <c r="B110" i="93"/>
  <c r="C20" i="1"/>
  <c r="E69" i="54"/>
  <c r="E136"/>
  <c r="E30" i="93"/>
  <c r="M401" i="91"/>
  <c r="M372"/>
  <c r="M333"/>
  <c r="M304"/>
  <c r="M265"/>
  <c r="M236"/>
  <c r="M197"/>
  <c r="M168"/>
  <c r="M129"/>
  <c r="M100"/>
  <c r="M61"/>
  <c r="M32"/>
  <c r="M86" i="93"/>
  <c r="M58"/>
  <c r="G398" i="91"/>
  <c r="C398"/>
  <c r="G399"/>
  <c r="C399"/>
  <c r="G330"/>
  <c r="C330"/>
  <c r="G331"/>
  <c r="C331"/>
  <c r="G262"/>
  <c r="C262"/>
  <c r="G263"/>
  <c r="C263"/>
  <c r="G194"/>
  <c r="C194"/>
  <c r="G195"/>
  <c r="C195"/>
  <c r="G126"/>
  <c r="C126"/>
  <c r="G127"/>
  <c r="C127"/>
  <c r="G58"/>
  <c r="C58"/>
  <c r="G59"/>
  <c r="C59"/>
  <c r="G411"/>
  <c r="C411"/>
  <c r="G400"/>
  <c r="C400"/>
  <c r="G343"/>
  <c r="C343"/>
  <c r="G332"/>
  <c r="C332"/>
  <c r="G275"/>
  <c r="C275"/>
  <c r="G264"/>
  <c r="C264"/>
  <c r="G207"/>
  <c r="C207"/>
  <c r="G196"/>
  <c r="C196"/>
  <c r="G139"/>
  <c r="C139"/>
  <c r="G128"/>
  <c r="C128"/>
  <c r="G71"/>
  <c r="C71"/>
  <c r="G60"/>
  <c r="C60"/>
  <c r="G97" i="93"/>
  <c r="C97"/>
  <c r="M370" i="91"/>
  <c r="M369"/>
  <c r="M371"/>
  <c r="M302"/>
  <c r="M301"/>
  <c r="M303"/>
  <c r="M234"/>
  <c r="M233"/>
  <c r="M235"/>
  <c r="M166"/>
  <c r="M165"/>
  <c r="M167"/>
  <c r="M98"/>
  <c r="M97"/>
  <c r="M99"/>
  <c r="M30"/>
  <c r="M29"/>
  <c r="M31"/>
  <c r="M84" i="93"/>
  <c r="M85"/>
  <c r="M56"/>
  <c r="M55"/>
  <c r="M57"/>
  <c r="L430" i="91"/>
  <c r="K430"/>
  <c r="J430"/>
  <c r="I430"/>
  <c r="H430"/>
  <c r="H373"/>
  <c r="L373"/>
  <c r="K373"/>
  <c r="J373"/>
  <c r="I373"/>
  <c r="H305"/>
  <c r="L305"/>
  <c r="K305"/>
  <c r="J305"/>
  <c r="I305"/>
  <c r="H237"/>
  <c r="L237"/>
  <c r="K237"/>
  <c r="J237"/>
  <c r="I237"/>
  <c r="H169"/>
  <c r="L169"/>
  <c r="K169"/>
  <c r="J169"/>
  <c r="I169"/>
  <c r="H101"/>
  <c r="L101"/>
  <c r="K101"/>
  <c r="J101"/>
  <c r="I101"/>
  <c r="H33"/>
  <c r="L33"/>
  <c r="K33"/>
  <c r="J33"/>
  <c r="I33"/>
  <c r="L109" i="93"/>
  <c r="K109"/>
  <c r="J109"/>
  <c r="I109"/>
  <c r="H109"/>
  <c r="H87"/>
  <c r="L87"/>
  <c r="K87"/>
  <c r="J87"/>
  <c r="I87"/>
  <c r="H59"/>
  <c r="L59"/>
  <c r="K59"/>
  <c r="J59"/>
  <c r="I59"/>
  <c r="F97" l="1"/>
  <c r="E97"/>
  <c r="D97"/>
  <c r="F60" i="91"/>
  <c r="E60"/>
  <c r="D60"/>
  <c r="F71"/>
  <c r="E71"/>
  <c r="D71"/>
  <c r="F128"/>
  <c r="E128"/>
  <c r="D128"/>
  <c r="F139"/>
  <c r="E139"/>
  <c r="D139"/>
  <c r="F196"/>
  <c r="E196"/>
  <c r="D196"/>
  <c r="F207"/>
  <c r="E207"/>
  <c r="D207"/>
  <c r="F264"/>
  <c r="E264"/>
  <c r="D264"/>
  <c r="F275"/>
  <c r="E275"/>
  <c r="D275"/>
  <c r="F332"/>
  <c r="E332"/>
  <c r="D332"/>
  <c r="F343"/>
  <c r="E343"/>
  <c r="D343"/>
  <c r="F400"/>
  <c r="E400"/>
  <c r="D400"/>
  <c r="F411"/>
  <c r="E411"/>
  <c r="D411"/>
  <c r="F59"/>
  <c r="E59"/>
  <c r="D59"/>
  <c r="F58"/>
  <c r="E58"/>
  <c r="D58"/>
  <c r="F127"/>
  <c r="E127"/>
  <c r="D127"/>
  <c r="F126"/>
  <c r="E126"/>
  <c r="D126"/>
  <c r="F195"/>
  <c r="E195"/>
  <c r="D195"/>
  <c r="F194"/>
  <c r="E194"/>
  <c r="D194"/>
  <c r="F263"/>
  <c r="E263"/>
  <c r="D263"/>
  <c r="F262"/>
  <c r="E262"/>
  <c r="D262"/>
  <c r="F331"/>
  <c r="E331"/>
  <c r="D331"/>
  <c r="F330"/>
  <c r="E330"/>
  <c r="D330"/>
  <c r="F399"/>
  <c r="E399"/>
  <c r="D399"/>
  <c r="F398"/>
  <c r="E398"/>
  <c r="D398"/>
  <c r="C21" i="1"/>
  <c r="E29" i="54"/>
  <c r="E96"/>
  <c r="E22" i="93"/>
  <c r="B111"/>
  <c r="B432" i="91"/>
  <c r="M59" i="93"/>
  <c r="M87"/>
  <c r="M33" i="91"/>
  <c r="M101"/>
  <c r="M169"/>
  <c r="M237"/>
  <c r="M305"/>
  <c r="M373"/>
  <c r="G57" i="93"/>
  <c r="C57"/>
  <c r="G55"/>
  <c r="C55"/>
  <c r="G56"/>
  <c r="C56"/>
  <c r="G85"/>
  <c r="C85"/>
  <c r="G84"/>
  <c r="C84"/>
  <c r="G31" i="91"/>
  <c r="C31"/>
  <c r="G29"/>
  <c r="C29"/>
  <c r="G30"/>
  <c r="C30"/>
  <c r="G99"/>
  <c r="C99"/>
  <c r="G97"/>
  <c r="C97"/>
  <c r="G98"/>
  <c r="C98"/>
  <c r="G167"/>
  <c r="C167"/>
  <c r="G165"/>
  <c r="C165"/>
  <c r="G166"/>
  <c r="C166"/>
  <c r="G235"/>
  <c r="C235"/>
  <c r="G233"/>
  <c r="C233"/>
  <c r="G234"/>
  <c r="C234"/>
  <c r="G303"/>
  <c r="C303"/>
  <c r="G301"/>
  <c r="C301"/>
  <c r="G302"/>
  <c r="C302"/>
  <c r="G371"/>
  <c r="C371"/>
  <c r="G369"/>
  <c r="C369"/>
  <c r="G370"/>
  <c r="C370"/>
  <c r="G58" i="93"/>
  <c r="C58"/>
  <c r="G86"/>
  <c r="C86"/>
  <c r="G32" i="91"/>
  <c r="C32"/>
  <c r="G61"/>
  <c r="C61"/>
  <c r="G100"/>
  <c r="C100"/>
  <c r="G129"/>
  <c r="C129"/>
  <c r="G168"/>
  <c r="C168"/>
  <c r="G197"/>
  <c r="C197"/>
  <c r="G236"/>
  <c r="C236"/>
  <c r="G265"/>
  <c r="C265"/>
  <c r="G304"/>
  <c r="C304"/>
  <c r="G333"/>
  <c r="C333"/>
  <c r="G372"/>
  <c r="C372"/>
  <c r="G401"/>
  <c r="C401"/>
  <c r="L110" i="93"/>
  <c r="K110"/>
  <c r="J110"/>
  <c r="I110"/>
  <c r="H110"/>
  <c r="L431" i="91"/>
  <c r="K431"/>
  <c r="J431"/>
  <c r="I431"/>
  <c r="H431"/>
  <c r="F401" l="1"/>
  <c r="E401"/>
  <c r="D401"/>
  <c r="F372"/>
  <c r="E372"/>
  <c r="D372"/>
  <c r="F333"/>
  <c r="E333"/>
  <c r="D333"/>
  <c r="F304"/>
  <c r="E304"/>
  <c r="D304"/>
  <c r="F265"/>
  <c r="E265"/>
  <c r="D265"/>
  <c r="F236"/>
  <c r="E236"/>
  <c r="D236"/>
  <c r="F197"/>
  <c r="E197"/>
  <c r="D197"/>
  <c r="F168"/>
  <c r="E168"/>
  <c r="D168"/>
  <c r="F129"/>
  <c r="E129"/>
  <c r="D129"/>
  <c r="F100"/>
  <c r="E100"/>
  <c r="D100"/>
  <c r="F61"/>
  <c r="E61"/>
  <c r="D61"/>
  <c r="F32"/>
  <c r="E32"/>
  <c r="D32"/>
  <c r="F86" i="93"/>
  <c r="E86"/>
  <c r="D86"/>
  <c r="F58"/>
  <c r="E58"/>
  <c r="D58"/>
  <c r="F370" i="91"/>
  <c r="E370"/>
  <c r="D370"/>
  <c r="F369"/>
  <c r="E369"/>
  <c r="D369"/>
  <c r="F371"/>
  <c r="E371"/>
  <c r="D371"/>
  <c r="F302"/>
  <c r="E302"/>
  <c r="D302"/>
  <c r="F301"/>
  <c r="E301"/>
  <c r="D301"/>
  <c r="F303"/>
  <c r="E303"/>
  <c r="D303"/>
  <c r="F234"/>
  <c r="E234"/>
  <c r="D234"/>
  <c r="F233"/>
  <c r="E233"/>
  <c r="D233"/>
  <c r="F235"/>
  <c r="E235"/>
  <c r="D235"/>
  <c r="F166"/>
  <c r="E166"/>
  <c r="D166"/>
  <c r="F165"/>
  <c r="E165"/>
  <c r="D165"/>
  <c r="F167"/>
  <c r="E167"/>
  <c r="D167"/>
  <c r="F98"/>
  <c r="E98"/>
  <c r="D98"/>
  <c r="F97"/>
  <c r="E97"/>
  <c r="D97"/>
  <c r="F99"/>
  <c r="E99"/>
  <c r="D99"/>
  <c r="F30"/>
  <c r="E30"/>
  <c r="D30"/>
  <c r="F29"/>
  <c r="E29"/>
  <c r="D29"/>
  <c r="F31"/>
  <c r="E31"/>
  <c r="D31"/>
  <c r="F84" i="93"/>
  <c r="E84"/>
  <c r="D84"/>
  <c r="F85"/>
  <c r="E85"/>
  <c r="D85"/>
  <c r="F56"/>
  <c r="E56"/>
  <c r="D56"/>
  <c r="F55"/>
  <c r="E55"/>
  <c r="D55"/>
  <c r="F57"/>
  <c r="E57"/>
  <c r="D57"/>
  <c r="B433" i="91"/>
  <c r="B112" i="93"/>
  <c r="E31" i="54"/>
  <c r="E97"/>
  <c r="E31" i="93"/>
  <c r="G373" i="91"/>
  <c r="C373"/>
  <c r="G305"/>
  <c r="C305"/>
  <c r="G237"/>
  <c r="C237"/>
  <c r="G169"/>
  <c r="C169"/>
  <c r="G101"/>
  <c r="C101"/>
  <c r="G33"/>
  <c r="C33"/>
  <c r="G87" i="93"/>
  <c r="C87"/>
  <c r="G59"/>
  <c r="C59"/>
  <c r="L432" i="91"/>
  <c r="K432"/>
  <c r="J432"/>
  <c r="I432"/>
  <c r="H432"/>
  <c r="L111" i="93"/>
  <c r="K111"/>
  <c r="J111"/>
  <c r="I111"/>
  <c r="H111"/>
  <c r="F59" l="1"/>
  <c r="E59"/>
  <c r="D59"/>
  <c r="F87"/>
  <c r="E87"/>
  <c r="D87"/>
  <c r="F33" i="91"/>
  <c r="E33"/>
  <c r="D33"/>
  <c r="F101"/>
  <c r="E101"/>
  <c r="D101"/>
  <c r="F169"/>
  <c r="E169"/>
  <c r="D169"/>
  <c r="F237"/>
  <c r="E237"/>
  <c r="D237"/>
  <c r="F305"/>
  <c r="E305"/>
  <c r="D305"/>
  <c r="F373"/>
  <c r="E373"/>
  <c r="D373"/>
  <c r="B113" i="93"/>
  <c r="B434" i="91"/>
  <c r="L112" i="93"/>
  <c r="K112"/>
  <c r="J112"/>
  <c r="I112"/>
  <c r="H112"/>
  <c r="L433" i="91"/>
  <c r="K433"/>
  <c r="J433"/>
  <c r="I433"/>
  <c r="H433"/>
  <c r="B435" l="1"/>
  <c r="B114" i="93"/>
  <c r="L434" i="91"/>
  <c r="K434"/>
  <c r="J434"/>
  <c r="I434"/>
  <c r="H434"/>
  <c r="L113" i="93"/>
  <c r="K113"/>
  <c r="J113"/>
  <c r="I113"/>
  <c r="H113"/>
  <c r="B115" l="1"/>
  <c r="B436" i="91"/>
  <c r="L114" i="93"/>
  <c r="K114"/>
  <c r="J114"/>
  <c r="I114"/>
  <c r="H114"/>
  <c r="L435" i="91"/>
  <c r="K435"/>
  <c r="J435"/>
  <c r="I435"/>
  <c r="H435"/>
  <c r="B437" l="1"/>
  <c r="B116" i="93"/>
  <c r="L436" i="91"/>
  <c r="K436"/>
  <c r="J436"/>
  <c r="I436"/>
  <c r="H436"/>
  <c r="L115" i="93"/>
  <c r="K115"/>
  <c r="J115"/>
  <c r="I115"/>
  <c r="H115"/>
  <c r="B117" l="1"/>
  <c r="B438" i="91"/>
  <c r="L116" i="93"/>
  <c r="K116"/>
  <c r="J116"/>
  <c r="I116"/>
  <c r="H116"/>
  <c r="L437" i="91"/>
  <c r="K437"/>
  <c r="J437"/>
  <c r="I437"/>
  <c r="H437"/>
  <c r="B439" l="1"/>
  <c r="B118" i="93"/>
  <c r="L438" i="91"/>
  <c r="K438"/>
  <c r="J438"/>
  <c r="I438"/>
  <c r="H438"/>
  <c r="L117" i="93"/>
  <c r="K117"/>
  <c r="J117"/>
  <c r="I117"/>
  <c r="H117"/>
  <c r="B119" l="1"/>
  <c r="B440" i="91"/>
  <c r="L118" i="93"/>
  <c r="K118"/>
  <c r="J118"/>
  <c r="I118"/>
  <c r="H118"/>
  <c r="L439" i="91"/>
  <c r="K439"/>
  <c r="J439"/>
  <c r="I439"/>
  <c r="H439"/>
  <c r="B441" l="1"/>
  <c r="B120" i="93"/>
  <c r="L440" i="91"/>
  <c r="K440"/>
  <c r="J440"/>
  <c r="I440"/>
  <c r="H440"/>
  <c r="L119" i="93"/>
  <c r="K119"/>
  <c r="J119"/>
  <c r="I119"/>
  <c r="H119"/>
  <c r="B121" l="1"/>
  <c r="B442" i="91"/>
  <c r="L120" i="93"/>
  <c r="K120"/>
  <c r="J120"/>
  <c r="I120"/>
  <c r="H120"/>
  <c r="L441" i="91"/>
  <c r="K441"/>
  <c r="J441"/>
  <c r="I441"/>
  <c r="H441"/>
  <c r="B443" l="1"/>
  <c r="B122" i="93"/>
  <c r="L442" i="91"/>
  <c r="K442"/>
  <c r="J442"/>
  <c r="I442"/>
  <c r="H442"/>
  <c r="L121" i="93"/>
  <c r="K121"/>
  <c r="J121"/>
  <c r="I121"/>
  <c r="H121"/>
  <c r="B123" l="1"/>
  <c r="B444" i="91"/>
  <c r="L122" i="93"/>
  <c r="K122"/>
  <c r="J122"/>
  <c r="I122"/>
  <c r="H122"/>
  <c r="L443" i="91"/>
  <c r="K443"/>
  <c r="J443"/>
  <c r="I443"/>
  <c r="H443"/>
  <c r="B445" l="1"/>
  <c r="B124" i="93"/>
  <c r="L444" i="91"/>
  <c r="K444"/>
  <c r="J444"/>
  <c r="I444"/>
  <c r="H444"/>
  <c r="L123" i="93"/>
  <c r="K123"/>
  <c r="J123"/>
  <c r="I123"/>
  <c r="H123"/>
  <c r="B125" l="1"/>
  <c r="B446" i="91"/>
  <c r="L124" i="93"/>
  <c r="K124"/>
  <c r="J124"/>
  <c r="I124"/>
  <c r="H124"/>
  <c r="L445" i="91"/>
  <c r="K445"/>
  <c r="J445"/>
  <c r="I445"/>
  <c r="H445"/>
  <c r="B447" l="1"/>
  <c r="B126" i="93"/>
  <c r="L446" i="91"/>
  <c r="K446"/>
  <c r="J446"/>
  <c r="I446"/>
  <c r="H446"/>
  <c r="L125" i="93"/>
  <c r="K125"/>
  <c r="J125"/>
  <c r="I125"/>
  <c r="H125"/>
  <c r="B127" l="1"/>
  <c r="B448" i="91"/>
  <c r="L126" i="93"/>
  <c r="K126"/>
  <c r="J126"/>
  <c r="I126"/>
  <c r="H126"/>
  <c r="L447" i="91"/>
  <c r="K447"/>
  <c r="J447"/>
  <c r="I447"/>
  <c r="H447"/>
  <c r="B449" l="1"/>
  <c r="B128" i="93"/>
  <c r="L448" i="91"/>
  <c r="K448"/>
  <c r="J448"/>
  <c r="I448"/>
  <c r="H448"/>
  <c r="L127" i="93"/>
  <c r="K127"/>
  <c r="J127"/>
  <c r="I127"/>
  <c r="H127"/>
  <c r="B129" l="1"/>
  <c r="B450" i="91"/>
  <c r="L128" i="93"/>
  <c r="K128"/>
  <c r="J128"/>
  <c r="I128"/>
  <c r="H128"/>
  <c r="L449" i="91"/>
  <c r="K449"/>
  <c r="J449"/>
  <c r="I449"/>
  <c r="H449"/>
  <c r="B451" l="1"/>
  <c r="B130" i="93"/>
  <c r="L450" i="91"/>
  <c r="K450"/>
  <c r="J450"/>
  <c r="I450"/>
  <c r="H450"/>
  <c r="L129" i="93"/>
  <c r="K129"/>
  <c r="J129"/>
  <c r="I129"/>
  <c r="H129"/>
  <c r="B131" l="1"/>
  <c r="B452" i="91"/>
  <c r="L130" i="93"/>
  <c r="K130"/>
  <c r="J130"/>
  <c r="I130"/>
  <c r="H130"/>
  <c r="L451" i="91"/>
  <c r="K451"/>
  <c r="J451"/>
  <c r="I451"/>
  <c r="H451"/>
  <c r="B453" l="1"/>
  <c r="B132" i="93"/>
  <c r="L452" i="91"/>
  <c r="K452"/>
  <c r="J452"/>
  <c r="I452"/>
  <c r="H452"/>
  <c r="L131" i="93"/>
  <c r="K131"/>
  <c r="J131"/>
  <c r="I131"/>
  <c r="H131"/>
  <c r="B133" l="1"/>
  <c r="B454" i="91"/>
  <c r="L132" i="93"/>
  <c r="K132"/>
  <c r="J132"/>
  <c r="I132"/>
  <c r="H132"/>
  <c r="L453" i="91"/>
  <c r="K453"/>
  <c r="J453"/>
  <c r="I453"/>
  <c r="H453"/>
  <c r="B455" l="1"/>
  <c r="B134" i="93"/>
  <c r="L454" i="91"/>
  <c r="K454"/>
  <c r="J454"/>
  <c r="I454"/>
  <c r="H454"/>
  <c r="L133" i="93"/>
  <c r="K133"/>
  <c r="J133"/>
  <c r="I133"/>
  <c r="H133"/>
  <c r="B135" l="1"/>
  <c r="B456" i="91"/>
  <c r="L134" i="93"/>
  <c r="K134"/>
  <c r="J134"/>
  <c r="I134"/>
  <c r="H134"/>
  <c r="L455" i="91"/>
  <c r="K455"/>
  <c r="J455"/>
  <c r="I455"/>
  <c r="H455"/>
  <c r="B457" l="1"/>
  <c r="B136" i="93"/>
  <c r="L456" i="91"/>
  <c r="K456"/>
  <c r="J456"/>
  <c r="I456"/>
  <c r="H456"/>
  <c r="L135" i="93"/>
  <c r="K135"/>
  <c r="J135"/>
  <c r="I135"/>
  <c r="H135"/>
  <c r="B137" l="1"/>
  <c r="B458" i="91"/>
  <c r="L136" i="93"/>
  <c r="K136"/>
  <c r="J136"/>
  <c r="I136"/>
  <c r="H136"/>
  <c r="L457" i="91"/>
  <c r="K457"/>
  <c r="J457"/>
  <c r="I457"/>
  <c r="H457"/>
  <c r="B459" l="1"/>
  <c r="B138" i="93"/>
  <c r="L458" i="91"/>
  <c r="K458"/>
  <c r="J458"/>
  <c r="I458"/>
  <c r="H458"/>
  <c r="L137" i="93"/>
  <c r="K137"/>
  <c r="J137"/>
  <c r="I137"/>
  <c r="H137"/>
  <c r="B139" l="1"/>
  <c r="B460" i="91"/>
  <c r="L138" i="93"/>
  <c r="K138"/>
  <c r="J138"/>
  <c r="I138"/>
  <c r="H138"/>
  <c r="L459" i="91"/>
  <c r="K459"/>
  <c r="J459"/>
  <c r="I459"/>
  <c r="H459"/>
  <c r="B461" l="1"/>
  <c r="B140" i="93"/>
  <c r="L460" i="91"/>
  <c r="K460"/>
  <c r="J460"/>
  <c r="I460"/>
  <c r="H460"/>
  <c r="L139" i="93"/>
  <c r="K139"/>
  <c r="J139"/>
  <c r="I139"/>
  <c r="H139"/>
  <c r="B141" l="1"/>
  <c r="B462" i="91"/>
  <c r="L140" i="93"/>
  <c r="K140"/>
  <c r="J140"/>
  <c r="I140"/>
  <c r="H140"/>
  <c r="L461" i="91"/>
  <c r="K461"/>
  <c r="J461"/>
  <c r="I461"/>
  <c r="H461"/>
  <c r="B463" l="1"/>
  <c r="B142" i="93"/>
  <c r="L462" i="91"/>
  <c r="K462"/>
  <c r="J462"/>
  <c r="I462"/>
  <c r="H462"/>
  <c r="L141" i="93"/>
  <c r="K141"/>
  <c r="J141"/>
  <c r="I141"/>
  <c r="H141"/>
  <c r="B143" l="1"/>
  <c r="B464" i="91"/>
  <c r="L142" i="93"/>
  <c r="K142"/>
  <c r="J142"/>
  <c r="I142"/>
  <c r="H142"/>
  <c r="L463" i="91"/>
  <c r="K463"/>
  <c r="J463"/>
  <c r="I463"/>
  <c r="H463"/>
  <c r="B465" l="1"/>
  <c r="B144" i="93"/>
  <c r="L464" i="91"/>
  <c r="K464"/>
  <c r="J464"/>
  <c r="I464"/>
  <c r="H464"/>
  <c r="L143" i="93"/>
  <c r="K143"/>
  <c r="J143"/>
  <c r="I143"/>
  <c r="H143"/>
  <c r="B145" l="1"/>
  <c r="B466" i="91"/>
  <c r="L144" i="93"/>
  <c r="K144"/>
  <c r="J144"/>
  <c r="I144"/>
  <c r="H144"/>
  <c r="L465" i="91"/>
  <c r="K465"/>
  <c r="J465"/>
  <c r="I465"/>
  <c r="H465"/>
  <c r="B467" l="1"/>
  <c r="B146" i="93"/>
  <c r="L466" i="91"/>
  <c r="K466"/>
  <c r="J466"/>
  <c r="I466"/>
  <c r="H466"/>
  <c r="L145" i="93"/>
  <c r="K145"/>
  <c r="J145"/>
  <c r="I145"/>
  <c r="H145"/>
  <c r="B147" l="1"/>
  <c r="B468" i="91"/>
  <c r="L146" i="93"/>
  <c r="K146"/>
  <c r="J146"/>
  <c r="I146"/>
  <c r="H146"/>
  <c r="L467" i="91"/>
  <c r="K467"/>
  <c r="J467"/>
  <c r="I467"/>
  <c r="H467"/>
  <c r="B148" i="93" l="1"/>
  <c r="L468" i="91"/>
  <c r="K468"/>
  <c r="J468"/>
  <c r="I468"/>
  <c r="H468"/>
  <c r="L147" i="93"/>
  <c r="K147"/>
  <c r="J147"/>
  <c r="I147"/>
  <c r="H147"/>
  <c r="B149" l="1"/>
  <c r="L148"/>
  <c r="K148"/>
  <c r="J148"/>
  <c r="I148"/>
  <c r="H148"/>
  <c r="B150" l="1"/>
  <c r="L149"/>
  <c r="K149"/>
  <c r="J149"/>
  <c r="I149"/>
  <c r="H149"/>
  <c r="B151" l="1"/>
  <c r="L150"/>
  <c r="K150"/>
  <c r="J150"/>
  <c r="I150"/>
  <c r="H150"/>
  <c r="B152" l="1"/>
  <c r="L151"/>
  <c r="K151"/>
  <c r="J151"/>
  <c r="I151"/>
  <c r="H151"/>
  <c r="B153" l="1"/>
  <c r="L152"/>
  <c r="K152"/>
  <c r="J152"/>
  <c r="I152"/>
  <c r="H152"/>
  <c r="B154" l="1"/>
  <c r="L153"/>
  <c r="K153"/>
  <c r="J153"/>
  <c r="I153"/>
  <c r="H153"/>
  <c r="L154"/>
  <c r="K154"/>
  <c r="J154"/>
  <c r="I154"/>
  <c r="H154"/>
</calcChain>
</file>

<file path=xl/sharedStrings.xml><?xml version="1.0" encoding="utf-8"?>
<sst xmlns="http://schemas.openxmlformats.org/spreadsheetml/2006/main" count="1526" uniqueCount="184">
  <si>
    <t>Enter BIB numbers into column C, and Times recorded into column G.</t>
  </si>
  <si>
    <t>Enter &lt;ctrl&gt;&lt;shift&gt;"P" to PRINT the latest result.</t>
  </si>
  <si>
    <t>Enter &lt;ctrl&gt;&lt;shift&gt;"A" to add a new event result.</t>
  </si>
  <si>
    <t>Enter BIB numbers into column N, and Trials recorded into columns O,P,Q.</t>
  </si>
  <si>
    <t>Enter BIB numbers into column N, height in column O and failures in column P,Q.</t>
  </si>
  <si>
    <t>&lt;event name&gt;</t>
  </si>
  <si>
    <t>Name</t>
  </si>
  <si>
    <t>Club</t>
  </si>
  <si>
    <t>Age Group</t>
  </si>
  <si>
    <t>Position</t>
  </si>
  <si>
    <t>Event:</t>
  </si>
  <si>
    <t>Time</t>
  </si>
  <si>
    <t>Distance</t>
  </si>
  <si>
    <t>Height</t>
  </si>
  <si>
    <t>Sch Year</t>
  </si>
  <si>
    <t>Enter Data In These Columns</t>
  </si>
  <si>
    <t>Trial 1</t>
  </si>
  <si>
    <t>Trial 2</t>
  </si>
  <si>
    <t>Trial 3</t>
  </si>
  <si>
    <t>Best 1</t>
  </si>
  <si>
    <t>Best 2</t>
  </si>
  <si>
    <t>Best 3</t>
  </si>
  <si>
    <t>Score</t>
  </si>
  <si>
    <t>Rank</t>
  </si>
  <si>
    <t>M</t>
  </si>
  <si>
    <t>Unknown Athlete</t>
  </si>
  <si>
    <t>DOB</t>
  </si>
  <si>
    <t>Boys</t>
  </si>
  <si>
    <t>Girls</t>
  </si>
  <si>
    <t>SM</t>
  </si>
  <si>
    <t>U15B</t>
  </si>
  <si>
    <t>U15G</t>
  </si>
  <si>
    <t>U13B</t>
  </si>
  <si>
    <t>U13G</t>
  </si>
  <si>
    <t>U12B</t>
  </si>
  <si>
    <t>U12G</t>
  </si>
  <si>
    <t>U11B</t>
  </si>
  <si>
    <t>U11G</t>
  </si>
  <si>
    <t>U10B</t>
  </si>
  <si>
    <t>U10G</t>
  </si>
  <si>
    <t>U9B</t>
  </si>
  <si>
    <t>U9G</t>
  </si>
  <si>
    <t>M/F</t>
  </si>
  <si>
    <r>
      <t xml:space="preserve">Note: Enter DOB in column E, </t>
    </r>
    <r>
      <rPr>
        <b/>
        <sz val="10"/>
        <rFont val="Arial"/>
        <family val="2"/>
      </rPr>
      <t>or</t>
    </r>
    <r>
      <rPr>
        <sz val="10"/>
        <rFont val="Arial"/>
      </rPr>
      <t xml:space="preserve"> School Year in column F. Category is auto calculated.</t>
    </r>
  </si>
  <si>
    <t>U17M</t>
  </si>
  <si>
    <t>SW</t>
  </si>
  <si>
    <t>U17W</t>
  </si>
  <si>
    <t>U20W</t>
  </si>
  <si>
    <t>U20M</t>
  </si>
  <si>
    <t>Age</t>
  </si>
  <si>
    <t>End</t>
  </si>
  <si>
    <t>Q</t>
  </si>
  <si>
    <t>R</t>
  </si>
  <si>
    <t>S</t>
  </si>
  <si>
    <t>U</t>
  </si>
  <si>
    <t>Total Fails</t>
  </si>
  <si>
    <t>Fails at Ht</t>
  </si>
  <si>
    <t>U8B</t>
  </si>
  <si>
    <t>U8G</t>
  </si>
  <si>
    <t>U7B</t>
  </si>
  <si>
    <t>U7G</t>
  </si>
  <si>
    <t>&lt;end&gt;</t>
  </si>
  <si>
    <t>Bib</t>
  </si>
  <si>
    <t>Kaitlin Keaney</t>
  </si>
  <si>
    <t>Rhys Johns</t>
  </si>
  <si>
    <t>Catherine Groves</t>
  </si>
  <si>
    <t>Leon Smith</t>
  </si>
  <si>
    <t>Sam Brereton</t>
  </si>
  <si>
    <t>Kizzy Dymond</t>
  </si>
  <si>
    <t>Jenna Dymond</t>
  </si>
  <si>
    <t>Milly Hancock</t>
  </si>
  <si>
    <t>CAC</t>
  </si>
  <si>
    <t>F</t>
  </si>
  <si>
    <t>Kerenza Riley</t>
  </si>
  <si>
    <t>Freya Miller</t>
  </si>
  <si>
    <t>N+P</t>
  </si>
  <si>
    <t>Thomas Keaney</t>
  </si>
  <si>
    <t>Abbie Downing</t>
  </si>
  <si>
    <t>Chloe Thomas</t>
  </si>
  <si>
    <t>Unattached</t>
  </si>
  <si>
    <t>Morgan Sinden</t>
  </si>
  <si>
    <t>Jemma Kearney</t>
  </si>
  <si>
    <t>Zoe Lawrence</t>
  </si>
  <si>
    <t>Jessica White</t>
  </si>
  <si>
    <t>Isaac Ketterer</t>
  </si>
  <si>
    <t>14.0</t>
  </si>
  <si>
    <t>14.2</t>
  </si>
  <si>
    <t>14.3</t>
  </si>
  <si>
    <t>14.8</t>
  </si>
  <si>
    <t>15.1</t>
  </si>
  <si>
    <t>15.2</t>
  </si>
  <si>
    <t>15.4</t>
  </si>
  <si>
    <t>15.6</t>
  </si>
  <si>
    <t>15.7</t>
  </si>
  <si>
    <t>15.8</t>
  </si>
  <si>
    <t>18.4</t>
  </si>
  <si>
    <t>19.0</t>
  </si>
  <si>
    <t>One Lap Hurdles Race Yr 6 Boys</t>
  </si>
  <si>
    <t>One Lap Hurdles Race Yr 6 Girls</t>
  </si>
  <si>
    <t>16.6</t>
  </si>
  <si>
    <t>placed by second time</t>
  </si>
  <si>
    <t>One Lap Hurdles Race Yr 5 Boys</t>
  </si>
  <si>
    <t>One Lap Hurdles Race Yr 5 Girls</t>
  </si>
  <si>
    <t>One Lap Hurdles Race Yr 4 Boys</t>
  </si>
  <si>
    <t>17.0</t>
  </si>
  <si>
    <t>Ayden Daiearnshaw</t>
  </si>
  <si>
    <t>m</t>
  </si>
  <si>
    <t>One Lap Hurdles Race Yr 4 Girls</t>
  </si>
  <si>
    <t>14.9</t>
  </si>
  <si>
    <t>One Lap Hurdles Race Yr 3 Girls</t>
  </si>
  <si>
    <t>Shuttle Run Yr 6 Boys</t>
  </si>
  <si>
    <t>11.53</t>
  </si>
  <si>
    <t>12.15</t>
  </si>
  <si>
    <t>Shuttle Run Yr 6 Girls</t>
  </si>
  <si>
    <t>11.78</t>
  </si>
  <si>
    <t>11.94</t>
  </si>
  <si>
    <t>11.97</t>
  </si>
  <si>
    <t>12.06</t>
  </si>
  <si>
    <t>13.41</t>
  </si>
  <si>
    <t>Shuttle Run Yr 5 Boys</t>
  </si>
  <si>
    <t>12.03</t>
  </si>
  <si>
    <t>Shuttle Run Yr 5 Girls</t>
  </si>
  <si>
    <t>12.56</t>
  </si>
  <si>
    <t>12.84</t>
  </si>
  <si>
    <t>Shuttle Run Yr 4 Boys</t>
  </si>
  <si>
    <t>11.41</t>
  </si>
  <si>
    <t>12.37</t>
  </si>
  <si>
    <t>14.87</t>
  </si>
  <si>
    <t>Shuttle Run Yr 4 Girls</t>
  </si>
  <si>
    <t>13.21</t>
  </si>
  <si>
    <t>13.37</t>
  </si>
  <si>
    <t>Shuttle Run Yr 3 Girls</t>
  </si>
  <si>
    <t>13.88</t>
  </si>
  <si>
    <t>14.25</t>
  </si>
  <si>
    <t>Vertical Jump All ages</t>
  </si>
  <si>
    <t>Vertical Jump Yr 6 Boys</t>
  </si>
  <si>
    <t>Vertical Jump Yr 5 Boys</t>
  </si>
  <si>
    <t>Vertical Jump Yr 6 Girls</t>
  </si>
  <si>
    <t>Vertical Jump Yr 5 Girls</t>
  </si>
  <si>
    <t>Vertical Jump Yr 4 Boys</t>
  </si>
  <si>
    <t>Vertical Jump Yr 4 Girls</t>
  </si>
  <si>
    <t>Vertical Jump Yr 3 Girls</t>
  </si>
  <si>
    <t>Chest Push Yr 6 Boys</t>
  </si>
  <si>
    <t>Chest Push Yr 6 Girls</t>
  </si>
  <si>
    <t>Chest Push Yr 5 Boys</t>
  </si>
  <si>
    <t>Chest Push Yr 5 Girls</t>
  </si>
  <si>
    <t>Chest Push Yr 4 Boys</t>
  </si>
  <si>
    <t>Chest Push Yr 4 Girls</t>
  </si>
  <si>
    <t>Chest Push Yr 3 Girls</t>
  </si>
  <si>
    <t>Standing long Jump Yr 6 Boys</t>
  </si>
  <si>
    <t>Standing long Jump Yr 6 Girls</t>
  </si>
  <si>
    <t>Standing long Jump Yr 5 Boys</t>
  </si>
  <si>
    <t>Standing long Jump Yr 5 Girls</t>
  </si>
  <si>
    <t>Standing long Jump Yr 4 Boys</t>
  </si>
  <si>
    <t>Standing long Jump Yr 4 Girls</t>
  </si>
  <si>
    <t>Standing long Jump Yr 3 Girls</t>
  </si>
  <si>
    <t>Standing Triple Jump Yr 6 Boys</t>
  </si>
  <si>
    <t>Standing Triple Jump Yr 6 Girls</t>
  </si>
  <si>
    <t>Standing Triple Jump Yr 5 Boys</t>
  </si>
  <si>
    <t>Standing Triple Jump Yr 5 Girls</t>
  </si>
  <si>
    <t>Standing Triple Jump Yr 4 Girls</t>
  </si>
  <si>
    <t>Standing Triple Jump Yr 3 Girls</t>
  </si>
  <si>
    <t>Target Throw Yr 6 Boys</t>
  </si>
  <si>
    <t>Target Throw Yr 6 Girls</t>
  </si>
  <si>
    <t>Target Throw Yr 5 Boys</t>
  </si>
  <si>
    <t>Target Throw Yr 5 Girls</t>
  </si>
  <si>
    <t>Target Throw Yr 4 Boys</t>
  </si>
  <si>
    <t>Target Throw Yr 4 Girls</t>
  </si>
  <si>
    <t>Target Throw Yr 3 Girls</t>
  </si>
  <si>
    <t>Speed Bounce Yr 6 Boys</t>
  </si>
  <si>
    <t>Speed Bounce Yr 6 Girls</t>
  </si>
  <si>
    <t>Speed Bounce Yr 5 Boys</t>
  </si>
  <si>
    <t>Speed Bounce Yr 5 Girls</t>
  </si>
  <si>
    <t>Speed Bounce Yr 4 Boys</t>
  </si>
  <si>
    <t>Speed Bounce Yr 4 Girls</t>
  </si>
  <si>
    <t>Speed Bounce Yr 3 Girls</t>
  </si>
  <si>
    <t>Seconds</t>
  </si>
  <si>
    <t>Balance Yr 6 Boys</t>
  </si>
  <si>
    <t>Balance Yr 6 Girls</t>
  </si>
  <si>
    <t>Balance Yr 5 Boys</t>
  </si>
  <si>
    <t>Balance Yr 5 Girls</t>
  </si>
  <si>
    <t>Balance Yr 4 Boys</t>
  </si>
  <si>
    <t>Balance Yr 4 Girls</t>
  </si>
  <si>
    <t>Balance Yr 3 Girls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</si>
</sst>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i/>
      <sz val="12"/>
      <name val="Arial"/>
      <family val="2"/>
    </font>
    <font>
      <sz val="10"/>
      <color indexed="8"/>
      <name val="Arial"/>
    </font>
    <font>
      <sz val="10"/>
      <color indexed="8"/>
      <name val="MS Sans Serif"/>
    </font>
    <font>
      <sz val="14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1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thin">
        <color indexed="22"/>
      </right>
      <top style="medium">
        <color indexed="10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medium">
        <color indexed="10"/>
      </bottom>
      <diagonal/>
    </border>
    <border>
      <left style="thin">
        <color indexed="22"/>
      </left>
      <right style="medium">
        <color indexed="64"/>
      </right>
      <top style="medium">
        <color indexed="10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/>
    <xf numFmtId="0" fontId="2" fillId="0" borderId="1" xfId="1" applyFont="1" applyFill="1" applyBorder="1" applyAlignment="1">
      <alignment horizontal="left" wrapText="1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0" fontId="7" fillId="0" borderId="0" xfId="0" applyFont="1"/>
    <xf numFmtId="0" fontId="1" fillId="0" borderId="2" xfId="0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2" fontId="6" fillId="0" borderId="0" xfId="0" applyNumberFormat="1" applyFont="1"/>
    <xf numFmtId="2" fontId="8" fillId="0" borderId="0" xfId="0" applyNumberFormat="1" applyFont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4" fontId="0" fillId="3" borderId="9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2" borderId="3" xfId="0" applyNumberFormat="1" applyFill="1" applyBorder="1" applyAlignment="1">
      <alignment horizontal="center"/>
    </xf>
    <xf numFmtId="0" fontId="0" fillId="3" borderId="6" xfId="0" applyNumberFormat="1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1" xfId="2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/>
    </xf>
    <xf numFmtId="14" fontId="6" fillId="4" borderId="12" xfId="0" applyNumberFormat="1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9" fillId="5" borderId="12" xfId="2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/>
    </xf>
    <xf numFmtId="0" fontId="7" fillId="2" borderId="0" xfId="0" applyFont="1" applyFill="1"/>
    <xf numFmtId="2" fontId="7" fillId="2" borderId="0" xfId="0" applyNumberFormat="1" applyFont="1" applyFill="1"/>
    <xf numFmtId="2" fontId="0" fillId="2" borderId="0" xfId="0" applyNumberFormat="1" applyFill="1"/>
    <xf numFmtId="0" fontId="0" fillId="2" borderId="0" xfId="0" applyFill="1"/>
    <xf numFmtId="1" fontId="0" fillId="0" borderId="0" xfId="0" applyNumberFormat="1"/>
    <xf numFmtId="1" fontId="6" fillId="0" borderId="0" xfId="0" applyNumberFormat="1" applyFont="1"/>
    <xf numFmtId="1" fontId="8" fillId="0" borderId="0" xfId="0" applyNumberFormat="1" applyFont="1"/>
    <xf numFmtId="49" fontId="7" fillId="0" borderId="0" xfId="0" applyNumberFormat="1" applyFont="1" applyAlignment="1">
      <alignment horizontal="right"/>
    </xf>
    <xf numFmtId="49" fontId="0" fillId="0" borderId="0" xfId="0" applyNumberFormat="1"/>
    <xf numFmtId="49" fontId="1" fillId="0" borderId="2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49" fontId="0" fillId="0" borderId="0" xfId="0" applyNumberFormat="1" applyBorder="1" applyAlignment="1">
      <alignment horizontal="center"/>
    </xf>
    <xf numFmtId="0" fontId="1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3" xfId="1" applyFont="1" applyFill="1" applyBorder="1" applyAlignment="1">
      <alignment horizontal="left" wrapText="1"/>
    </xf>
    <xf numFmtId="0" fontId="0" fillId="0" borderId="13" xfId="0" applyBorder="1" applyAlignment="1">
      <alignment horizontal="center"/>
    </xf>
    <xf numFmtId="14" fontId="0" fillId="0" borderId="0" xfId="0" applyNumberFormat="1"/>
    <xf numFmtId="0" fontId="2" fillId="0" borderId="14" xfId="1" applyFont="1" applyFill="1" applyBorder="1" applyAlignment="1">
      <alignment horizontal="left" wrapText="1"/>
    </xf>
    <xf numFmtId="0" fontId="0" fillId="0" borderId="14" xfId="0" applyBorder="1"/>
    <xf numFmtId="0" fontId="0" fillId="0" borderId="14" xfId="0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0" fillId="0" borderId="13" xfId="0" applyBorder="1"/>
    <xf numFmtId="14" fontId="0" fillId="0" borderId="13" xfId="0" applyNumberFormat="1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7" fillId="6" borderId="0" xfId="0" applyFont="1" applyFill="1" applyBorder="1"/>
    <xf numFmtId="0" fontId="0" fillId="6" borderId="0" xfId="0" applyFill="1" applyBorder="1"/>
    <xf numFmtId="2" fontId="7" fillId="6" borderId="0" xfId="0" applyNumberFormat="1" applyFont="1" applyFill="1" applyBorder="1" applyAlignment="1">
      <alignment horizontal="right"/>
    </xf>
    <xf numFmtId="1" fontId="0" fillId="0" borderId="0" xfId="0" applyNumberFormat="1" applyBorder="1"/>
    <xf numFmtId="0" fontId="7" fillId="2" borderId="0" xfId="0" applyFont="1" applyFill="1" applyBorder="1"/>
    <xf numFmtId="2" fontId="7" fillId="2" borderId="0" xfId="0" applyNumberFormat="1" applyFont="1" applyFill="1" applyBorder="1"/>
    <xf numFmtId="2" fontId="0" fillId="2" borderId="0" xfId="0" applyNumberFormat="1" applyFill="1" applyBorder="1"/>
    <xf numFmtId="0" fontId="0" fillId="2" borderId="0" xfId="0" applyFill="1" applyBorder="1"/>
    <xf numFmtId="0" fontId="4" fillId="6" borderId="0" xfId="0" applyFont="1" applyFill="1" applyBorder="1"/>
    <xf numFmtId="2" fontId="0" fillId="6" borderId="0" xfId="0" applyNumberFormat="1" applyFill="1" applyBorder="1"/>
    <xf numFmtId="2" fontId="0" fillId="0" borderId="0" xfId="0" applyNumberFormat="1" applyBorder="1"/>
    <xf numFmtId="0" fontId="1" fillId="6" borderId="0" xfId="0" applyFont="1" applyFill="1" applyBorder="1" applyAlignment="1">
      <alignment horizontal="center"/>
    </xf>
    <xf numFmtId="2" fontId="1" fillId="6" borderId="0" xfId="0" applyNumberFormat="1" applyFont="1" applyFill="1" applyBorder="1" applyAlignment="1">
      <alignment horizontal="center" wrapText="1"/>
    </xf>
    <xf numFmtId="1" fontId="8" fillId="0" borderId="0" xfId="0" applyNumberFormat="1" applyFont="1" applyBorder="1"/>
    <xf numFmtId="0" fontId="8" fillId="0" borderId="0" xfId="0" applyFont="1" applyBorder="1"/>
    <xf numFmtId="0" fontId="6" fillId="0" borderId="0" xfId="0" applyFont="1" applyBorder="1"/>
    <xf numFmtId="2" fontId="6" fillId="0" borderId="0" xfId="0" applyNumberFormat="1" applyFont="1" applyBorder="1"/>
    <xf numFmtId="2" fontId="8" fillId="0" borderId="0" xfId="0" applyNumberFormat="1" applyFont="1" applyBorder="1"/>
    <xf numFmtId="0" fontId="0" fillId="6" borderId="0" xfId="0" applyFill="1" applyBorder="1" applyAlignment="1">
      <alignment horizontal="center"/>
    </xf>
    <xf numFmtId="2" fontId="0" fillId="6" borderId="0" xfId="0" applyNumberFormat="1" applyFill="1" applyBorder="1" applyAlignment="1">
      <alignment horizontal="center"/>
    </xf>
    <xf numFmtId="1" fontId="0" fillId="7" borderId="21" xfId="0" applyNumberFormat="1" applyFill="1" applyBorder="1"/>
    <xf numFmtId="1" fontId="8" fillId="7" borderId="21" xfId="0" applyNumberFormat="1" applyFont="1" applyFill="1" applyBorder="1"/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8" borderId="22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28" xfId="0" applyFill="1" applyBorder="1" applyAlignment="1">
      <alignment horizontal="center"/>
    </xf>
  </cellXfs>
  <cellStyles count="3">
    <cellStyle name="Normal" xfId="0" builtinId="0"/>
    <cellStyle name="Normal_Sheet1" xfId="1"/>
    <cellStyle name="Normal_Sheet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503"/>
  <sheetViews>
    <sheetView workbookViewId="0">
      <pane ySplit="3" topLeftCell="A4" activePane="bottomLeft" state="frozen"/>
      <selection pane="bottomLeft" activeCell="I46" sqref="I46"/>
    </sheetView>
  </sheetViews>
  <sheetFormatPr defaultRowHeight="12.75"/>
  <cols>
    <col min="1" max="1" width="6.7109375" style="1" customWidth="1"/>
    <col min="2" max="2" width="24.7109375" customWidth="1"/>
    <col min="3" max="3" width="14.7109375" customWidth="1"/>
    <col min="4" max="4" width="5.7109375" style="1" customWidth="1"/>
    <col min="5" max="5" width="10.140625" style="27" customWidth="1"/>
    <col min="6" max="6" width="9.7109375" style="1" customWidth="1"/>
    <col min="7" max="7" width="9.85546875" style="31" bestFit="1" customWidth="1"/>
    <col min="8" max="9" width="9.85546875" style="1" customWidth="1"/>
    <col min="10" max="10" width="10.7109375" customWidth="1"/>
    <col min="13" max="13" width="5.7109375" customWidth="1"/>
    <col min="14" max="14" width="20.7109375" customWidth="1"/>
  </cols>
  <sheetData>
    <row r="1" spans="1:14" ht="14.25" customHeight="1" thickTop="1" thickBot="1">
      <c r="A1" s="29" t="s">
        <v>62</v>
      </c>
      <c r="B1" s="29" t="s">
        <v>6</v>
      </c>
      <c r="C1" s="29" t="s">
        <v>7</v>
      </c>
      <c r="D1" s="29" t="s">
        <v>42</v>
      </c>
      <c r="E1" s="30" t="s">
        <v>26</v>
      </c>
      <c r="F1" s="32" t="s">
        <v>14</v>
      </c>
      <c r="G1" s="33" t="s">
        <v>8</v>
      </c>
      <c r="J1" s="15" t="s">
        <v>26</v>
      </c>
      <c r="K1" s="16" t="s">
        <v>27</v>
      </c>
      <c r="L1" s="17" t="s">
        <v>28</v>
      </c>
      <c r="N1" s="8"/>
    </row>
    <row r="2" spans="1:14" ht="14.25" hidden="1" customHeight="1" thickBot="1">
      <c r="A2" s="60">
        <v>999</v>
      </c>
      <c r="B2" s="52" t="s">
        <v>25</v>
      </c>
      <c r="C2" s="53"/>
      <c r="D2" s="54" t="s">
        <v>24</v>
      </c>
      <c r="E2" s="55">
        <v>1</v>
      </c>
      <c r="F2" s="54"/>
      <c r="G2" s="63" t="str">
        <f>IF(F2="",IF(D2="M",VLOOKUP(E2,J$2:L$21,2,TRUE),VLOOKUP(E2,J$2:L$21,3,TRUE)),IF(D2="M",VLOOKUP(F2,J$24:L$45,2,TRUE),VLOOKUP(F2,J$24:L$45,3,TRUE)))</f>
        <v>SM</v>
      </c>
      <c r="J2" s="18">
        <v>1</v>
      </c>
      <c r="K2" s="19" t="s">
        <v>29</v>
      </c>
      <c r="L2" s="20" t="s">
        <v>45</v>
      </c>
    </row>
    <row r="3" spans="1:14" ht="14.25" customHeight="1">
      <c r="A3" s="61">
        <v>999</v>
      </c>
      <c r="B3" s="49" t="s">
        <v>25</v>
      </c>
      <c r="C3" s="56"/>
      <c r="D3" s="50" t="s">
        <v>24</v>
      </c>
      <c r="E3" s="57">
        <v>22909</v>
      </c>
      <c r="F3" s="50"/>
      <c r="G3" s="64" t="str">
        <f>IF(F3="",IF(D3="M",VLOOKUP(E3,J$2:L$21,2,TRUE),VLOOKUP(E3,J$2:L$21,3,TRUE)),IF(D3="M",VLOOKUP(F3,J$24:L$45,2,TRUE),VLOOKUP(F3,J$24:L$45,3,TRUE)))</f>
        <v>SM</v>
      </c>
      <c r="J3" s="18">
        <v>33970</v>
      </c>
      <c r="K3" s="19" t="s">
        <v>48</v>
      </c>
      <c r="L3" s="20" t="s">
        <v>47</v>
      </c>
    </row>
    <row r="4" spans="1:14" ht="14.25" customHeight="1">
      <c r="A4" s="62">
        <f t="shared" ref="A4:A21" si="0">IF(B4="","",IF(A3=999,1,A3+1))</f>
        <v>1</v>
      </c>
      <c r="B4" s="4" t="s">
        <v>70</v>
      </c>
      <c r="C4" s="48" t="s">
        <v>71</v>
      </c>
      <c r="D4" s="47" t="s">
        <v>72</v>
      </c>
      <c r="E4" s="58"/>
      <c r="F4" s="28">
        <v>6</v>
      </c>
      <c r="G4" s="65" t="str">
        <f>IF(AND(E4="",F4=""),"",IF(F4="",IF(D4="M",VLOOKUP(E4,J$2:L$21,2,TRUE),VLOOKUP(E4,J$2:L$21,3,TRUE)),IF(D4="M",VLOOKUP(F4,J$24:L$45,2,TRUE),VLOOKUP(F4,J$24:L$45,3,TRUE))))</f>
        <v>U12G</v>
      </c>
      <c r="J4" s="18">
        <v>35309</v>
      </c>
      <c r="K4" s="19" t="s">
        <v>44</v>
      </c>
      <c r="L4" s="20" t="s">
        <v>46</v>
      </c>
    </row>
    <row r="5" spans="1:14" ht="14.25" customHeight="1">
      <c r="A5" s="62">
        <f t="shared" si="0"/>
        <v>2</v>
      </c>
      <c r="B5" s="4" t="s">
        <v>66</v>
      </c>
      <c r="C5" s="48" t="str">
        <f t="shared" ref="C5:C21" si="1">IF(B5="","",IF(C4="","",C4))</f>
        <v>CAC</v>
      </c>
      <c r="D5" s="47" t="s">
        <v>24</v>
      </c>
      <c r="E5" s="59"/>
      <c r="F5" s="28">
        <v>6</v>
      </c>
      <c r="G5" s="65" t="str">
        <f t="shared" ref="G5:G68" si="2">IF(AND(E5="",F5=""),"",IF(F5="",IF(D5="M",VLOOKUP(E5,J$2:L$21,2,TRUE),VLOOKUP(E5,J$2:L$21,3,TRUE)),IF(D5="M",VLOOKUP(F5,J$24:L$45,2,TRUE),VLOOKUP(F5,J$24:L$45,3,TRUE))))</f>
        <v>U12B</v>
      </c>
      <c r="J5" s="18">
        <v>35309</v>
      </c>
      <c r="K5" s="19" t="s">
        <v>44</v>
      </c>
      <c r="L5" s="20" t="s">
        <v>46</v>
      </c>
    </row>
    <row r="6" spans="1:14" ht="14.25" customHeight="1">
      <c r="A6" s="62">
        <f t="shared" si="0"/>
        <v>3</v>
      </c>
      <c r="B6" s="4" t="s">
        <v>73</v>
      </c>
      <c r="C6" s="48" t="str">
        <f t="shared" si="1"/>
        <v>CAC</v>
      </c>
      <c r="D6" s="47" t="s">
        <v>72</v>
      </c>
      <c r="E6" s="59"/>
      <c r="F6" s="47">
        <v>6</v>
      </c>
      <c r="G6" s="65" t="str">
        <f t="shared" si="2"/>
        <v>U12G</v>
      </c>
      <c r="J6" s="18">
        <v>36404</v>
      </c>
      <c r="K6" s="19" t="s">
        <v>30</v>
      </c>
      <c r="L6" s="20" t="s">
        <v>31</v>
      </c>
    </row>
    <row r="7" spans="1:14" ht="14.25" customHeight="1">
      <c r="A7" s="62">
        <f t="shared" si="0"/>
        <v>4</v>
      </c>
      <c r="B7" s="4" t="s">
        <v>74</v>
      </c>
      <c r="C7" s="48" t="s">
        <v>75</v>
      </c>
      <c r="D7" s="47" t="str">
        <f t="shared" ref="D7:D69" si="3">IF(B7="","",IF(D6="","",D6))</f>
        <v>F</v>
      </c>
      <c r="E7" s="59"/>
      <c r="F7" s="28">
        <v>4</v>
      </c>
      <c r="G7" s="65" t="str">
        <f t="shared" si="2"/>
        <v>U10G</v>
      </c>
      <c r="J7" s="18">
        <v>37135</v>
      </c>
      <c r="K7" s="19" t="s">
        <v>32</v>
      </c>
      <c r="L7" s="20" t="s">
        <v>33</v>
      </c>
    </row>
    <row r="8" spans="1:14" ht="14.25" customHeight="1">
      <c r="A8" s="62">
        <f t="shared" si="0"/>
        <v>5</v>
      </c>
      <c r="B8" s="4" t="s">
        <v>67</v>
      </c>
      <c r="C8" s="48" t="str">
        <f t="shared" si="1"/>
        <v>N+P</v>
      </c>
      <c r="D8" s="47" t="s">
        <v>24</v>
      </c>
      <c r="E8" s="59"/>
      <c r="F8" s="28">
        <v>6</v>
      </c>
      <c r="G8" s="65" t="str">
        <f t="shared" si="2"/>
        <v>U12B</v>
      </c>
      <c r="J8" s="18">
        <v>37500</v>
      </c>
      <c r="K8" s="19" t="s">
        <v>34</v>
      </c>
      <c r="L8" s="20" t="s">
        <v>35</v>
      </c>
    </row>
    <row r="9" spans="1:14" ht="14.25" customHeight="1">
      <c r="A9" s="62">
        <f t="shared" si="0"/>
        <v>6</v>
      </c>
      <c r="B9" s="4" t="s">
        <v>76</v>
      </c>
      <c r="C9" s="48" t="s">
        <v>71</v>
      </c>
      <c r="D9" s="47" t="str">
        <f t="shared" si="3"/>
        <v>M</v>
      </c>
      <c r="E9" s="59"/>
      <c r="F9" s="28">
        <v>4</v>
      </c>
      <c r="G9" s="65" t="str">
        <f t="shared" si="2"/>
        <v>U10B</v>
      </c>
      <c r="J9" s="18">
        <v>37865</v>
      </c>
      <c r="K9" s="19" t="s">
        <v>36</v>
      </c>
      <c r="L9" s="20" t="s">
        <v>37</v>
      </c>
    </row>
    <row r="10" spans="1:14" ht="14.25" customHeight="1">
      <c r="A10" s="62">
        <f t="shared" si="0"/>
        <v>7</v>
      </c>
      <c r="B10" s="4" t="s">
        <v>77</v>
      </c>
      <c r="C10" s="48" t="str">
        <f t="shared" si="1"/>
        <v>CAC</v>
      </c>
      <c r="D10" s="47" t="s">
        <v>72</v>
      </c>
      <c r="E10" s="59"/>
      <c r="F10" s="28">
        <v>4</v>
      </c>
      <c r="G10" s="65" t="str">
        <f t="shared" si="2"/>
        <v>U10G</v>
      </c>
      <c r="J10" s="18">
        <v>38231</v>
      </c>
      <c r="K10" s="19" t="s">
        <v>38</v>
      </c>
      <c r="L10" s="20" t="s">
        <v>39</v>
      </c>
    </row>
    <row r="11" spans="1:14" ht="14.25" customHeight="1">
      <c r="A11" s="62">
        <f t="shared" si="0"/>
        <v>8</v>
      </c>
      <c r="B11" s="4" t="s">
        <v>78</v>
      </c>
      <c r="C11" s="48" t="s">
        <v>79</v>
      </c>
      <c r="D11" s="47" t="str">
        <f t="shared" si="3"/>
        <v>F</v>
      </c>
      <c r="E11" s="59"/>
      <c r="F11" s="28">
        <v>3</v>
      </c>
      <c r="G11" s="65" t="str">
        <f t="shared" si="2"/>
        <v>U9G</v>
      </c>
      <c r="J11" s="18">
        <v>38596</v>
      </c>
      <c r="K11" s="19" t="s">
        <v>40</v>
      </c>
      <c r="L11" s="20" t="s">
        <v>41</v>
      </c>
    </row>
    <row r="12" spans="1:14" ht="14.25" customHeight="1">
      <c r="A12" s="62">
        <f t="shared" si="0"/>
        <v>9</v>
      </c>
      <c r="B12" s="4" t="s">
        <v>80</v>
      </c>
      <c r="C12" s="48" t="s">
        <v>71</v>
      </c>
      <c r="D12" s="47" t="s">
        <v>24</v>
      </c>
      <c r="E12" s="59"/>
      <c r="F12" s="28">
        <v>4</v>
      </c>
      <c r="G12" s="65" t="str">
        <f t="shared" si="2"/>
        <v>U10B</v>
      </c>
      <c r="J12" s="18">
        <v>38961</v>
      </c>
      <c r="K12" s="19" t="s">
        <v>57</v>
      </c>
      <c r="L12" s="20" t="s">
        <v>58</v>
      </c>
    </row>
    <row r="13" spans="1:14" ht="14.25" customHeight="1" thickBot="1">
      <c r="A13" s="62">
        <f t="shared" si="0"/>
        <v>10</v>
      </c>
      <c r="B13" s="4" t="s">
        <v>81</v>
      </c>
      <c r="C13" s="48" t="s">
        <v>79</v>
      </c>
      <c r="D13" s="47" t="s">
        <v>72</v>
      </c>
      <c r="E13" s="59"/>
      <c r="F13" s="28">
        <v>3</v>
      </c>
      <c r="G13" s="65" t="str">
        <f t="shared" si="2"/>
        <v>U9G</v>
      </c>
      <c r="J13" s="21">
        <v>39326</v>
      </c>
      <c r="K13" s="22" t="s">
        <v>59</v>
      </c>
      <c r="L13" s="23" t="s">
        <v>60</v>
      </c>
    </row>
    <row r="14" spans="1:14" ht="14.25" customHeight="1" thickTop="1">
      <c r="A14" s="62">
        <f t="shared" si="0"/>
        <v>11</v>
      </c>
      <c r="B14" s="4" t="s">
        <v>82</v>
      </c>
      <c r="C14" s="48" t="s">
        <v>71</v>
      </c>
      <c r="D14" s="47" t="str">
        <f t="shared" si="3"/>
        <v>F</v>
      </c>
      <c r="E14" s="59"/>
      <c r="F14" s="28">
        <v>5</v>
      </c>
      <c r="G14" s="65" t="str">
        <f t="shared" si="2"/>
        <v>U11G</v>
      </c>
    </row>
    <row r="15" spans="1:14" ht="14.25" customHeight="1" thickBot="1">
      <c r="A15" s="62">
        <f t="shared" si="0"/>
        <v>12</v>
      </c>
      <c r="B15" s="4" t="s">
        <v>65</v>
      </c>
      <c r="C15" s="48" t="str">
        <f t="shared" si="1"/>
        <v>CAC</v>
      </c>
      <c r="D15" s="47" t="str">
        <f t="shared" si="3"/>
        <v>F</v>
      </c>
      <c r="E15" s="59"/>
      <c r="F15" s="28">
        <v>5</v>
      </c>
      <c r="G15" s="65" t="str">
        <f t="shared" si="2"/>
        <v>U11G</v>
      </c>
    </row>
    <row r="16" spans="1:14" ht="14.25" customHeight="1">
      <c r="A16" s="62">
        <f t="shared" si="0"/>
        <v>13</v>
      </c>
      <c r="B16" s="4" t="s">
        <v>105</v>
      </c>
      <c r="C16" s="48" t="str">
        <f t="shared" si="1"/>
        <v>CAC</v>
      </c>
      <c r="D16" s="47" t="s">
        <v>106</v>
      </c>
      <c r="E16" s="59"/>
      <c r="F16" s="28">
        <v>4</v>
      </c>
      <c r="G16" s="65" t="str">
        <f t="shared" si="2"/>
        <v>U10B</v>
      </c>
      <c r="J16" s="88" t="s">
        <v>43</v>
      </c>
      <c r="K16" s="89"/>
      <c r="L16" s="90"/>
    </row>
    <row r="17" spans="1:12" ht="14.25" customHeight="1">
      <c r="A17" s="62">
        <f t="shared" si="0"/>
        <v>14</v>
      </c>
      <c r="B17" s="4" t="s">
        <v>83</v>
      </c>
      <c r="C17" s="48" t="str">
        <f t="shared" si="1"/>
        <v>CAC</v>
      </c>
      <c r="D17" s="47" t="str">
        <f t="shared" si="3"/>
        <v>m</v>
      </c>
      <c r="E17" s="59"/>
      <c r="F17" s="28">
        <v>6</v>
      </c>
      <c r="G17" s="65" t="str">
        <f t="shared" si="2"/>
        <v>U12B</v>
      </c>
      <c r="J17" s="91"/>
      <c r="K17" s="92"/>
      <c r="L17" s="93"/>
    </row>
    <row r="18" spans="1:12" ht="14.25" customHeight="1" thickBot="1">
      <c r="A18" s="62">
        <f t="shared" si="0"/>
        <v>15</v>
      </c>
      <c r="B18" s="4" t="s">
        <v>64</v>
      </c>
      <c r="C18" s="48" t="str">
        <f t="shared" si="1"/>
        <v>CAC</v>
      </c>
      <c r="D18" s="47" t="s">
        <v>24</v>
      </c>
      <c r="E18" s="59"/>
      <c r="F18" s="28">
        <v>5</v>
      </c>
      <c r="G18" s="65" t="str">
        <f t="shared" si="2"/>
        <v>U11B</v>
      </c>
      <c r="J18" s="94"/>
      <c r="K18" s="95"/>
      <c r="L18" s="96"/>
    </row>
    <row r="19" spans="1:12" ht="14.25" customHeight="1">
      <c r="A19" s="62">
        <f t="shared" si="0"/>
        <v>16</v>
      </c>
      <c r="B19" s="4" t="s">
        <v>63</v>
      </c>
      <c r="C19" s="48" t="str">
        <f t="shared" si="1"/>
        <v>CAC</v>
      </c>
      <c r="D19" s="47" t="s">
        <v>72</v>
      </c>
      <c r="E19" s="59"/>
      <c r="F19" s="28">
        <v>4</v>
      </c>
      <c r="G19" s="65" t="str">
        <f t="shared" si="2"/>
        <v>U10G</v>
      </c>
    </row>
    <row r="20" spans="1:12" ht="14.25" customHeight="1">
      <c r="A20" s="62">
        <f t="shared" si="0"/>
        <v>17</v>
      </c>
      <c r="B20" s="4" t="s">
        <v>68</v>
      </c>
      <c r="C20" s="48" t="str">
        <f t="shared" si="1"/>
        <v>CAC</v>
      </c>
      <c r="D20" s="47" t="str">
        <f t="shared" si="3"/>
        <v>F</v>
      </c>
      <c r="E20" s="59"/>
      <c r="F20" s="28">
        <v>6</v>
      </c>
      <c r="G20" s="65" t="str">
        <f t="shared" si="2"/>
        <v>U12G</v>
      </c>
      <c r="J20" s="1"/>
    </row>
    <row r="21" spans="1:12" ht="14.25" customHeight="1">
      <c r="A21" s="62">
        <f t="shared" si="0"/>
        <v>18</v>
      </c>
      <c r="B21" s="4" t="s">
        <v>69</v>
      </c>
      <c r="C21" s="48" t="str">
        <f t="shared" si="1"/>
        <v>CAC</v>
      </c>
      <c r="D21" s="47" t="str">
        <f t="shared" si="3"/>
        <v>F</v>
      </c>
      <c r="E21" s="59"/>
      <c r="F21" s="28">
        <v>6</v>
      </c>
      <c r="G21" s="65" t="str">
        <f t="shared" si="2"/>
        <v>U12G</v>
      </c>
      <c r="J21" s="1"/>
    </row>
    <row r="22" spans="1:12" ht="14.25" customHeight="1" thickBot="1">
      <c r="A22" s="62">
        <f t="shared" ref="A22:A68" si="4">IF(B22="","",IF(A21=999,1,A21+1))</f>
        <v>19</v>
      </c>
      <c r="B22" s="4" t="s">
        <v>84</v>
      </c>
      <c r="C22" s="48" t="s">
        <v>75</v>
      </c>
      <c r="D22" s="47" t="s">
        <v>24</v>
      </c>
      <c r="E22" s="59"/>
      <c r="F22" s="28">
        <v>4</v>
      </c>
      <c r="G22" s="65" t="str">
        <f t="shared" si="2"/>
        <v>U10B</v>
      </c>
    </row>
    <row r="23" spans="1:12" ht="14.25" customHeight="1" thickTop="1" thickBot="1">
      <c r="A23" s="62" t="str">
        <f t="shared" si="4"/>
        <v/>
      </c>
      <c r="B23" s="4"/>
      <c r="C23" s="48" t="str">
        <f t="shared" ref="C23:C69" si="5">IF(B23="","",IF(C22="","",C22))</f>
        <v/>
      </c>
      <c r="D23" s="47" t="str">
        <f t="shared" si="3"/>
        <v/>
      </c>
      <c r="E23" s="59"/>
      <c r="F23" s="28"/>
      <c r="G23" s="65" t="str">
        <f t="shared" si="2"/>
        <v/>
      </c>
      <c r="J23" s="24" t="s">
        <v>14</v>
      </c>
      <c r="K23" s="16" t="s">
        <v>27</v>
      </c>
      <c r="L23" s="17" t="s">
        <v>28</v>
      </c>
    </row>
    <row r="24" spans="1:12" ht="14.25" customHeight="1">
      <c r="A24" s="62" t="str">
        <f t="shared" si="4"/>
        <v/>
      </c>
      <c r="B24" s="4"/>
      <c r="C24" s="48" t="str">
        <f t="shared" si="5"/>
        <v/>
      </c>
      <c r="D24" s="47" t="str">
        <f t="shared" si="3"/>
        <v/>
      </c>
      <c r="E24" s="59"/>
      <c r="F24" s="47"/>
      <c r="G24" s="65" t="str">
        <f t="shared" si="2"/>
        <v/>
      </c>
      <c r="J24" s="25">
        <v>2</v>
      </c>
      <c r="K24" s="19" t="s">
        <v>57</v>
      </c>
      <c r="L24" s="20" t="s">
        <v>58</v>
      </c>
    </row>
    <row r="25" spans="1:12" ht="14.25" customHeight="1">
      <c r="A25" s="62" t="str">
        <f t="shared" si="4"/>
        <v/>
      </c>
      <c r="B25" s="4"/>
      <c r="C25" s="48" t="str">
        <f t="shared" si="5"/>
        <v/>
      </c>
      <c r="D25" s="47" t="str">
        <f t="shared" si="3"/>
        <v/>
      </c>
      <c r="E25" s="59"/>
      <c r="F25" s="47"/>
      <c r="G25" s="65" t="str">
        <f t="shared" si="2"/>
        <v/>
      </c>
      <c r="J25" s="25">
        <v>3</v>
      </c>
      <c r="K25" s="19" t="s">
        <v>40</v>
      </c>
      <c r="L25" s="20" t="s">
        <v>41</v>
      </c>
    </row>
    <row r="26" spans="1:12" ht="14.25" customHeight="1">
      <c r="A26" s="62" t="str">
        <f t="shared" si="4"/>
        <v/>
      </c>
      <c r="B26" s="4"/>
      <c r="C26" s="48" t="str">
        <f t="shared" si="5"/>
        <v/>
      </c>
      <c r="D26" s="47" t="str">
        <f t="shared" si="3"/>
        <v/>
      </c>
      <c r="E26" s="59"/>
      <c r="F26" s="28"/>
      <c r="G26" s="65" t="str">
        <f t="shared" si="2"/>
        <v/>
      </c>
      <c r="J26" s="25">
        <v>4</v>
      </c>
      <c r="K26" s="19" t="s">
        <v>38</v>
      </c>
      <c r="L26" s="20" t="s">
        <v>39</v>
      </c>
    </row>
    <row r="27" spans="1:12" ht="14.25" customHeight="1">
      <c r="A27" s="62" t="str">
        <f t="shared" si="4"/>
        <v/>
      </c>
      <c r="B27" s="4"/>
      <c r="C27" s="48" t="str">
        <f t="shared" si="5"/>
        <v/>
      </c>
      <c r="D27" s="47" t="str">
        <f t="shared" si="3"/>
        <v/>
      </c>
      <c r="E27" s="59"/>
      <c r="F27" s="28"/>
      <c r="G27" s="65" t="str">
        <f t="shared" si="2"/>
        <v/>
      </c>
      <c r="J27" s="25">
        <v>5</v>
      </c>
      <c r="K27" s="19" t="s">
        <v>36</v>
      </c>
      <c r="L27" s="20" t="s">
        <v>37</v>
      </c>
    </row>
    <row r="28" spans="1:12" ht="14.25" customHeight="1">
      <c r="A28" s="62" t="str">
        <f t="shared" si="4"/>
        <v/>
      </c>
      <c r="B28" s="4"/>
      <c r="C28" s="48" t="str">
        <f t="shared" si="5"/>
        <v/>
      </c>
      <c r="D28" s="47" t="str">
        <f t="shared" si="3"/>
        <v/>
      </c>
      <c r="E28" s="59"/>
      <c r="F28" s="47"/>
      <c r="G28" s="65" t="str">
        <f t="shared" si="2"/>
        <v/>
      </c>
      <c r="J28" s="25">
        <v>6</v>
      </c>
      <c r="K28" s="19" t="s">
        <v>34</v>
      </c>
      <c r="L28" s="20" t="s">
        <v>35</v>
      </c>
    </row>
    <row r="29" spans="1:12" ht="14.25" customHeight="1">
      <c r="A29" s="62" t="str">
        <f t="shared" si="4"/>
        <v/>
      </c>
      <c r="B29" s="4"/>
      <c r="C29" s="48" t="str">
        <f t="shared" si="5"/>
        <v/>
      </c>
      <c r="D29" s="47" t="str">
        <f t="shared" si="3"/>
        <v/>
      </c>
      <c r="E29" s="59"/>
      <c r="F29" s="28"/>
      <c r="G29" s="65" t="str">
        <f t="shared" si="2"/>
        <v/>
      </c>
      <c r="J29" s="25">
        <v>7</v>
      </c>
      <c r="K29" s="19" t="s">
        <v>32</v>
      </c>
      <c r="L29" s="20" t="s">
        <v>33</v>
      </c>
    </row>
    <row r="30" spans="1:12" ht="14.25" customHeight="1">
      <c r="A30" s="62" t="str">
        <f t="shared" si="4"/>
        <v/>
      </c>
      <c r="B30" s="4"/>
      <c r="C30" s="48" t="str">
        <f t="shared" si="5"/>
        <v/>
      </c>
      <c r="D30" s="47" t="str">
        <f t="shared" si="3"/>
        <v/>
      </c>
      <c r="E30" s="59"/>
      <c r="F30" s="28"/>
      <c r="G30" s="65" t="str">
        <f t="shared" si="2"/>
        <v/>
      </c>
      <c r="J30" s="25">
        <v>8</v>
      </c>
      <c r="K30" s="19" t="s">
        <v>30</v>
      </c>
      <c r="L30" s="20" t="s">
        <v>31</v>
      </c>
    </row>
    <row r="31" spans="1:12" ht="14.25" customHeight="1">
      <c r="A31" s="62" t="str">
        <f t="shared" si="4"/>
        <v/>
      </c>
      <c r="B31" s="4"/>
      <c r="C31" s="48" t="str">
        <f t="shared" si="5"/>
        <v/>
      </c>
      <c r="D31" s="47" t="str">
        <f t="shared" si="3"/>
        <v/>
      </c>
      <c r="E31" s="59"/>
      <c r="F31" s="47"/>
      <c r="G31" s="65" t="str">
        <f t="shared" si="2"/>
        <v/>
      </c>
      <c r="J31" s="25">
        <v>9</v>
      </c>
      <c r="K31" s="19" t="s">
        <v>30</v>
      </c>
      <c r="L31" s="20" t="s">
        <v>31</v>
      </c>
    </row>
    <row r="32" spans="1:12" ht="14.25" customHeight="1">
      <c r="A32" s="62" t="str">
        <f t="shared" si="4"/>
        <v/>
      </c>
      <c r="B32" s="4"/>
      <c r="C32" s="48" t="str">
        <f t="shared" si="5"/>
        <v/>
      </c>
      <c r="D32" s="47" t="str">
        <f t="shared" si="3"/>
        <v/>
      </c>
      <c r="E32" s="59"/>
      <c r="F32" s="28"/>
      <c r="G32" s="65" t="str">
        <f t="shared" si="2"/>
        <v/>
      </c>
      <c r="J32" s="25">
        <v>10</v>
      </c>
      <c r="K32" s="19" t="s">
        <v>44</v>
      </c>
      <c r="L32" s="20" t="s">
        <v>46</v>
      </c>
    </row>
    <row r="33" spans="1:12" ht="14.25" customHeight="1">
      <c r="A33" s="62" t="str">
        <f t="shared" si="4"/>
        <v/>
      </c>
      <c r="B33" s="4"/>
      <c r="C33" s="48" t="str">
        <f t="shared" si="5"/>
        <v/>
      </c>
      <c r="D33" s="47" t="str">
        <f t="shared" si="3"/>
        <v/>
      </c>
      <c r="E33" s="59"/>
      <c r="F33" s="47"/>
      <c r="G33" s="65" t="str">
        <f t="shared" si="2"/>
        <v/>
      </c>
      <c r="J33" s="25">
        <v>11</v>
      </c>
      <c r="K33" s="19" t="s">
        <v>44</v>
      </c>
      <c r="L33" s="20" t="s">
        <v>46</v>
      </c>
    </row>
    <row r="34" spans="1:12" ht="14.25" customHeight="1">
      <c r="A34" s="62" t="str">
        <f t="shared" si="4"/>
        <v/>
      </c>
      <c r="B34" s="4"/>
      <c r="C34" s="48" t="str">
        <f t="shared" si="5"/>
        <v/>
      </c>
      <c r="D34" s="47" t="str">
        <f t="shared" si="3"/>
        <v/>
      </c>
      <c r="E34" s="59"/>
      <c r="F34" s="28"/>
      <c r="G34" s="65" t="str">
        <f t="shared" si="2"/>
        <v/>
      </c>
      <c r="J34" s="25">
        <v>12</v>
      </c>
      <c r="K34" s="19" t="s">
        <v>48</v>
      </c>
      <c r="L34" s="20" t="s">
        <v>47</v>
      </c>
    </row>
    <row r="35" spans="1:12" ht="14.25" customHeight="1">
      <c r="A35" s="62" t="str">
        <f t="shared" si="4"/>
        <v/>
      </c>
      <c r="B35" s="4"/>
      <c r="C35" s="48" t="str">
        <f t="shared" si="5"/>
        <v/>
      </c>
      <c r="D35" s="47" t="str">
        <f t="shared" si="3"/>
        <v/>
      </c>
      <c r="E35" s="59"/>
      <c r="F35" s="28"/>
      <c r="G35" s="65" t="str">
        <f t="shared" si="2"/>
        <v/>
      </c>
      <c r="J35" s="25">
        <v>13</v>
      </c>
      <c r="K35" s="19" t="s">
        <v>48</v>
      </c>
      <c r="L35" s="20" t="s">
        <v>47</v>
      </c>
    </row>
    <row r="36" spans="1:12" ht="14.25" customHeight="1" thickBot="1">
      <c r="A36" s="62" t="str">
        <f t="shared" si="4"/>
        <v/>
      </c>
      <c r="B36" s="4"/>
      <c r="C36" s="48" t="str">
        <f t="shared" si="5"/>
        <v/>
      </c>
      <c r="D36" s="47" t="str">
        <f t="shared" si="3"/>
        <v/>
      </c>
      <c r="E36" s="59"/>
      <c r="F36" s="28"/>
      <c r="G36" s="65" t="str">
        <f t="shared" si="2"/>
        <v/>
      </c>
      <c r="J36" s="26">
        <v>14</v>
      </c>
      <c r="K36" s="22" t="s">
        <v>29</v>
      </c>
      <c r="L36" s="23" t="s">
        <v>45</v>
      </c>
    </row>
    <row r="37" spans="1:12" ht="14.25" customHeight="1" thickTop="1">
      <c r="A37" s="62" t="str">
        <f t="shared" si="4"/>
        <v/>
      </c>
      <c r="B37" s="4"/>
      <c r="C37" s="48" t="str">
        <f t="shared" si="5"/>
        <v/>
      </c>
      <c r="D37" s="47" t="str">
        <f t="shared" si="3"/>
        <v/>
      </c>
      <c r="E37" s="59"/>
      <c r="F37" s="47"/>
      <c r="G37" s="65" t="str">
        <f t="shared" si="2"/>
        <v/>
      </c>
    </row>
    <row r="38" spans="1:12" ht="14.25" customHeight="1">
      <c r="A38" s="62" t="str">
        <f t="shared" si="4"/>
        <v/>
      </c>
      <c r="B38" s="4"/>
      <c r="C38" s="48" t="str">
        <f t="shared" si="5"/>
        <v/>
      </c>
      <c r="D38" s="47" t="str">
        <f t="shared" si="3"/>
        <v/>
      </c>
      <c r="E38" s="59"/>
      <c r="F38" s="28"/>
      <c r="G38" s="65" t="str">
        <f t="shared" si="2"/>
        <v/>
      </c>
    </row>
    <row r="39" spans="1:12" ht="14.25" customHeight="1">
      <c r="A39" s="62" t="str">
        <f t="shared" si="4"/>
        <v/>
      </c>
      <c r="B39" s="4"/>
      <c r="C39" s="48" t="str">
        <f t="shared" si="5"/>
        <v/>
      </c>
      <c r="D39" s="47" t="str">
        <f t="shared" si="3"/>
        <v/>
      </c>
      <c r="E39" s="59"/>
      <c r="F39" s="28"/>
      <c r="G39" s="65" t="str">
        <f t="shared" si="2"/>
        <v/>
      </c>
    </row>
    <row r="40" spans="1:12" ht="14.25" customHeight="1">
      <c r="A40" s="62" t="str">
        <f t="shared" si="4"/>
        <v/>
      </c>
      <c r="B40" s="4"/>
      <c r="C40" s="48" t="str">
        <f t="shared" si="5"/>
        <v/>
      </c>
      <c r="D40" s="47" t="str">
        <f t="shared" si="3"/>
        <v/>
      </c>
      <c r="E40" s="51"/>
      <c r="F40" s="28"/>
      <c r="G40" s="65" t="str">
        <f t="shared" si="2"/>
        <v/>
      </c>
    </row>
    <row r="41" spans="1:12" ht="14.25" customHeight="1">
      <c r="A41" s="62" t="str">
        <f t="shared" si="4"/>
        <v/>
      </c>
      <c r="B41" s="4"/>
      <c r="C41" s="48" t="str">
        <f t="shared" si="5"/>
        <v/>
      </c>
      <c r="D41" s="47" t="str">
        <f t="shared" si="3"/>
        <v/>
      </c>
      <c r="E41" s="59"/>
      <c r="F41" s="28"/>
      <c r="G41" s="65" t="str">
        <f t="shared" si="2"/>
        <v/>
      </c>
    </row>
    <row r="42" spans="1:12" ht="14.25" customHeight="1">
      <c r="A42" s="62" t="str">
        <f t="shared" si="4"/>
        <v/>
      </c>
      <c r="B42" s="4"/>
      <c r="C42" s="48" t="str">
        <f t="shared" si="5"/>
        <v/>
      </c>
      <c r="D42" s="47" t="str">
        <f t="shared" si="3"/>
        <v/>
      </c>
      <c r="E42" s="59"/>
      <c r="F42" s="28"/>
      <c r="G42" s="65" t="str">
        <f t="shared" si="2"/>
        <v/>
      </c>
    </row>
    <row r="43" spans="1:12" ht="14.25" customHeight="1">
      <c r="A43" s="62" t="str">
        <f t="shared" si="4"/>
        <v/>
      </c>
      <c r="B43" s="4"/>
      <c r="C43" s="48" t="str">
        <f t="shared" si="5"/>
        <v/>
      </c>
      <c r="D43" s="47" t="str">
        <f t="shared" si="3"/>
        <v/>
      </c>
      <c r="E43" s="59"/>
      <c r="F43" s="28"/>
      <c r="G43" s="65" t="str">
        <f t="shared" si="2"/>
        <v/>
      </c>
    </row>
    <row r="44" spans="1:12" ht="14.25" customHeight="1">
      <c r="A44" s="62" t="str">
        <f t="shared" si="4"/>
        <v/>
      </c>
      <c r="B44" s="4"/>
      <c r="C44" s="48" t="str">
        <f t="shared" si="5"/>
        <v/>
      </c>
      <c r="D44" s="47" t="str">
        <f t="shared" si="3"/>
        <v/>
      </c>
      <c r="E44" s="59"/>
      <c r="F44" s="28"/>
      <c r="G44" s="65" t="str">
        <f t="shared" si="2"/>
        <v/>
      </c>
    </row>
    <row r="45" spans="1:12" ht="14.25" customHeight="1">
      <c r="A45" s="62" t="str">
        <f t="shared" si="4"/>
        <v/>
      </c>
      <c r="B45" s="4"/>
      <c r="C45" s="48" t="str">
        <f t="shared" si="5"/>
        <v/>
      </c>
      <c r="D45" s="47" t="str">
        <f t="shared" si="3"/>
        <v/>
      </c>
      <c r="E45" s="59"/>
      <c r="F45" s="28"/>
      <c r="G45" s="65" t="str">
        <f t="shared" si="2"/>
        <v/>
      </c>
    </row>
    <row r="46" spans="1:12" ht="14.25" customHeight="1">
      <c r="A46" s="62" t="str">
        <f t="shared" si="4"/>
        <v/>
      </c>
      <c r="B46" s="4"/>
      <c r="C46" s="48" t="str">
        <f t="shared" si="5"/>
        <v/>
      </c>
      <c r="D46" s="47" t="str">
        <f t="shared" si="3"/>
        <v/>
      </c>
      <c r="E46" s="59"/>
      <c r="F46" s="28"/>
      <c r="G46" s="65" t="str">
        <f t="shared" si="2"/>
        <v/>
      </c>
    </row>
    <row r="47" spans="1:12" ht="14.25" customHeight="1">
      <c r="A47" s="62" t="str">
        <f t="shared" si="4"/>
        <v/>
      </c>
      <c r="B47" s="4"/>
      <c r="C47" s="48" t="str">
        <f t="shared" si="5"/>
        <v/>
      </c>
      <c r="D47" s="47" t="str">
        <f t="shared" si="3"/>
        <v/>
      </c>
      <c r="E47" s="59"/>
      <c r="F47" s="28"/>
      <c r="G47" s="65" t="str">
        <f t="shared" si="2"/>
        <v/>
      </c>
    </row>
    <row r="48" spans="1:12" ht="14.25" customHeight="1">
      <c r="A48" s="62" t="str">
        <f t="shared" si="4"/>
        <v/>
      </c>
      <c r="B48" s="4"/>
      <c r="C48" s="48" t="str">
        <f t="shared" si="5"/>
        <v/>
      </c>
      <c r="D48" s="47" t="str">
        <f t="shared" si="3"/>
        <v/>
      </c>
      <c r="E48" s="59"/>
      <c r="F48" s="28"/>
      <c r="G48" s="65" t="str">
        <f t="shared" si="2"/>
        <v/>
      </c>
    </row>
    <row r="49" spans="1:7" ht="14.25" customHeight="1">
      <c r="A49" s="62" t="str">
        <f t="shared" si="4"/>
        <v/>
      </c>
      <c r="B49" s="4"/>
      <c r="C49" s="48" t="str">
        <f t="shared" si="5"/>
        <v/>
      </c>
      <c r="D49" s="47" t="str">
        <f t="shared" si="3"/>
        <v/>
      </c>
      <c r="E49" s="59"/>
      <c r="F49" s="28"/>
      <c r="G49" s="65" t="str">
        <f t="shared" si="2"/>
        <v/>
      </c>
    </row>
    <row r="50" spans="1:7" ht="14.25" customHeight="1">
      <c r="A50" s="62" t="str">
        <f t="shared" si="4"/>
        <v/>
      </c>
      <c r="B50" s="4"/>
      <c r="C50" s="48" t="str">
        <f t="shared" si="5"/>
        <v/>
      </c>
      <c r="D50" s="47" t="str">
        <f t="shared" si="3"/>
        <v/>
      </c>
      <c r="E50" s="59"/>
      <c r="F50" s="47"/>
      <c r="G50" s="65" t="str">
        <f t="shared" si="2"/>
        <v/>
      </c>
    </row>
    <row r="51" spans="1:7" ht="14.25" customHeight="1">
      <c r="A51" s="62" t="str">
        <f t="shared" si="4"/>
        <v/>
      </c>
      <c r="B51" s="4"/>
      <c r="C51" s="48" t="str">
        <f t="shared" si="5"/>
        <v/>
      </c>
      <c r="D51" s="47" t="str">
        <f t="shared" si="3"/>
        <v/>
      </c>
      <c r="E51" s="59"/>
      <c r="F51" s="28"/>
      <c r="G51" s="65" t="str">
        <f t="shared" si="2"/>
        <v/>
      </c>
    </row>
    <row r="52" spans="1:7" ht="14.25" customHeight="1">
      <c r="A52" s="62" t="str">
        <f t="shared" si="4"/>
        <v/>
      </c>
      <c r="B52" s="4"/>
      <c r="C52" s="48" t="str">
        <f t="shared" si="5"/>
        <v/>
      </c>
      <c r="D52" s="47" t="str">
        <f t="shared" si="3"/>
        <v/>
      </c>
      <c r="E52" s="59"/>
      <c r="F52" s="28"/>
      <c r="G52" s="65" t="str">
        <f t="shared" si="2"/>
        <v/>
      </c>
    </row>
    <row r="53" spans="1:7" ht="14.25" customHeight="1">
      <c r="A53" s="62" t="str">
        <f t="shared" si="4"/>
        <v/>
      </c>
      <c r="B53" s="4"/>
      <c r="C53" s="48" t="str">
        <f t="shared" si="5"/>
        <v/>
      </c>
      <c r="D53" s="47" t="str">
        <f t="shared" si="3"/>
        <v/>
      </c>
      <c r="E53" s="59"/>
      <c r="F53" s="28"/>
      <c r="G53" s="65" t="str">
        <f t="shared" si="2"/>
        <v/>
      </c>
    </row>
    <row r="54" spans="1:7" ht="14.25" customHeight="1">
      <c r="A54" s="62" t="str">
        <f t="shared" si="4"/>
        <v/>
      </c>
      <c r="B54" s="4"/>
      <c r="C54" s="48" t="str">
        <f t="shared" si="5"/>
        <v/>
      </c>
      <c r="D54" s="47" t="str">
        <f t="shared" si="3"/>
        <v/>
      </c>
      <c r="E54" s="59"/>
      <c r="F54" s="28"/>
      <c r="G54" s="65" t="str">
        <f t="shared" si="2"/>
        <v/>
      </c>
    </row>
    <row r="55" spans="1:7" ht="14.25" customHeight="1">
      <c r="A55" s="62" t="str">
        <f t="shared" si="4"/>
        <v/>
      </c>
      <c r="B55" s="4"/>
      <c r="C55" s="48" t="str">
        <f t="shared" si="5"/>
        <v/>
      </c>
      <c r="D55" s="47" t="str">
        <f t="shared" si="3"/>
        <v/>
      </c>
      <c r="E55" s="59"/>
      <c r="F55" s="47"/>
      <c r="G55" s="65" t="str">
        <f t="shared" si="2"/>
        <v/>
      </c>
    </row>
    <row r="56" spans="1:7" ht="14.25" customHeight="1">
      <c r="A56" s="62" t="str">
        <f t="shared" si="4"/>
        <v/>
      </c>
      <c r="B56" s="4"/>
      <c r="C56" s="48" t="str">
        <f t="shared" si="5"/>
        <v/>
      </c>
      <c r="D56" s="47" t="str">
        <f t="shared" si="3"/>
        <v/>
      </c>
      <c r="E56" s="59"/>
      <c r="F56" s="28"/>
      <c r="G56" s="65" t="str">
        <f t="shared" si="2"/>
        <v/>
      </c>
    </row>
    <row r="57" spans="1:7" ht="14.25" customHeight="1">
      <c r="A57" s="62" t="str">
        <f t="shared" si="4"/>
        <v/>
      </c>
      <c r="B57" s="4"/>
      <c r="C57" s="48" t="str">
        <f t="shared" si="5"/>
        <v/>
      </c>
      <c r="D57" s="47" t="str">
        <f t="shared" si="3"/>
        <v/>
      </c>
      <c r="E57" s="59"/>
      <c r="F57" s="28"/>
      <c r="G57" s="65" t="str">
        <f t="shared" si="2"/>
        <v/>
      </c>
    </row>
    <row r="58" spans="1:7" ht="14.25" customHeight="1">
      <c r="A58" s="62" t="str">
        <f t="shared" si="4"/>
        <v/>
      </c>
      <c r="B58" s="4"/>
      <c r="C58" s="48" t="str">
        <f t="shared" si="5"/>
        <v/>
      </c>
      <c r="D58" s="47" t="str">
        <f t="shared" si="3"/>
        <v/>
      </c>
      <c r="E58" s="59"/>
      <c r="F58" s="47"/>
      <c r="G58" s="65" t="str">
        <f t="shared" si="2"/>
        <v/>
      </c>
    </row>
    <row r="59" spans="1:7" ht="14.25" customHeight="1">
      <c r="A59" s="62" t="str">
        <f t="shared" si="4"/>
        <v/>
      </c>
      <c r="B59" s="4"/>
      <c r="C59" s="48" t="str">
        <f t="shared" si="5"/>
        <v/>
      </c>
      <c r="D59" s="47" t="str">
        <f t="shared" si="3"/>
        <v/>
      </c>
      <c r="E59" s="59"/>
      <c r="F59" s="28"/>
      <c r="G59" s="65" t="str">
        <f t="shared" si="2"/>
        <v/>
      </c>
    </row>
    <row r="60" spans="1:7" ht="14.25" customHeight="1">
      <c r="A60" s="62" t="str">
        <f t="shared" si="4"/>
        <v/>
      </c>
      <c r="B60" s="4"/>
      <c r="C60" s="48" t="str">
        <f t="shared" si="5"/>
        <v/>
      </c>
      <c r="D60" s="47" t="str">
        <f t="shared" si="3"/>
        <v/>
      </c>
      <c r="E60" s="59"/>
      <c r="F60" s="28"/>
      <c r="G60" s="65" t="str">
        <f t="shared" si="2"/>
        <v/>
      </c>
    </row>
    <row r="61" spans="1:7" ht="14.25" customHeight="1">
      <c r="A61" s="62" t="str">
        <f t="shared" si="4"/>
        <v/>
      </c>
      <c r="B61" s="4"/>
      <c r="C61" s="48" t="str">
        <f t="shared" si="5"/>
        <v/>
      </c>
      <c r="D61" s="47" t="str">
        <f t="shared" si="3"/>
        <v/>
      </c>
      <c r="E61" s="59"/>
      <c r="F61" s="28"/>
      <c r="G61" s="65" t="str">
        <f t="shared" si="2"/>
        <v/>
      </c>
    </row>
    <row r="62" spans="1:7" ht="14.25" customHeight="1">
      <c r="A62" s="62" t="str">
        <f t="shared" si="4"/>
        <v/>
      </c>
      <c r="B62" s="4"/>
      <c r="C62" s="48" t="str">
        <f t="shared" si="5"/>
        <v/>
      </c>
      <c r="D62" s="47" t="str">
        <f t="shared" si="3"/>
        <v/>
      </c>
      <c r="E62" s="59"/>
      <c r="F62" s="28"/>
      <c r="G62" s="65" t="str">
        <f t="shared" si="2"/>
        <v/>
      </c>
    </row>
    <row r="63" spans="1:7" ht="14.25" customHeight="1">
      <c r="A63" s="62" t="str">
        <f t="shared" si="4"/>
        <v/>
      </c>
      <c r="B63" s="4"/>
      <c r="C63" s="48" t="str">
        <f t="shared" si="5"/>
        <v/>
      </c>
      <c r="D63" s="47" t="str">
        <f t="shared" si="3"/>
        <v/>
      </c>
      <c r="E63" s="59"/>
      <c r="F63" s="47"/>
      <c r="G63" s="65" t="str">
        <f t="shared" si="2"/>
        <v/>
      </c>
    </row>
    <row r="64" spans="1:7" ht="14.25" customHeight="1">
      <c r="A64" s="62" t="str">
        <f t="shared" si="4"/>
        <v/>
      </c>
      <c r="B64" s="4"/>
      <c r="C64" s="48" t="str">
        <f t="shared" si="5"/>
        <v/>
      </c>
      <c r="D64" s="47" t="str">
        <f t="shared" si="3"/>
        <v/>
      </c>
      <c r="E64" s="59"/>
      <c r="F64" s="28"/>
      <c r="G64" s="65" t="str">
        <f t="shared" si="2"/>
        <v/>
      </c>
    </row>
    <row r="65" spans="1:7" ht="14.25" customHeight="1">
      <c r="A65" s="62" t="str">
        <f t="shared" si="4"/>
        <v/>
      </c>
      <c r="B65" s="4"/>
      <c r="C65" s="48" t="str">
        <f t="shared" si="5"/>
        <v/>
      </c>
      <c r="D65" s="47" t="str">
        <f t="shared" si="3"/>
        <v/>
      </c>
      <c r="E65" s="59"/>
      <c r="F65" s="28"/>
      <c r="G65" s="65" t="str">
        <f t="shared" si="2"/>
        <v/>
      </c>
    </row>
    <row r="66" spans="1:7" ht="14.25" customHeight="1">
      <c r="A66" s="62" t="str">
        <f t="shared" si="4"/>
        <v/>
      </c>
      <c r="B66" s="4"/>
      <c r="C66" s="48" t="str">
        <f t="shared" si="5"/>
        <v/>
      </c>
      <c r="D66" s="47" t="str">
        <f t="shared" si="3"/>
        <v/>
      </c>
      <c r="E66" s="59"/>
      <c r="F66" s="28"/>
      <c r="G66" s="65" t="str">
        <f t="shared" si="2"/>
        <v/>
      </c>
    </row>
    <row r="67" spans="1:7" ht="14.25" customHeight="1">
      <c r="A67" s="62" t="str">
        <f t="shared" si="4"/>
        <v/>
      </c>
      <c r="B67" s="4"/>
      <c r="C67" s="48" t="str">
        <f t="shared" si="5"/>
        <v/>
      </c>
      <c r="D67" s="47" t="str">
        <f t="shared" si="3"/>
        <v/>
      </c>
      <c r="E67" s="59"/>
      <c r="F67" s="28"/>
      <c r="G67" s="65" t="str">
        <f t="shared" si="2"/>
        <v/>
      </c>
    </row>
    <row r="68" spans="1:7" ht="14.25" customHeight="1">
      <c r="A68" s="62" t="str">
        <f t="shared" si="4"/>
        <v/>
      </c>
      <c r="B68" s="4"/>
      <c r="C68" s="48" t="str">
        <f t="shared" si="5"/>
        <v/>
      </c>
      <c r="D68" s="47" t="str">
        <f t="shared" si="3"/>
        <v/>
      </c>
      <c r="E68" s="59"/>
      <c r="F68" s="28"/>
      <c r="G68" s="65" t="str">
        <f t="shared" si="2"/>
        <v/>
      </c>
    </row>
    <row r="69" spans="1:7" ht="14.25" customHeight="1">
      <c r="A69" s="62" t="str">
        <f t="shared" ref="A69:A132" si="6">IF(B69="","",IF(A68=999,1,A68+1))</f>
        <v/>
      </c>
      <c r="B69" s="4"/>
      <c r="C69" s="48" t="str">
        <f t="shared" si="5"/>
        <v/>
      </c>
      <c r="D69" s="47" t="str">
        <f t="shared" si="3"/>
        <v/>
      </c>
      <c r="E69" s="59"/>
      <c r="F69" s="47"/>
      <c r="G69" s="65" t="str">
        <f t="shared" ref="G69:G132" si="7">IF(AND(E69="",F69=""),"",IF(F69="",IF(D69="M",VLOOKUP(E69,J$2:L$21,2,TRUE),VLOOKUP(E69,J$2:L$21,3,TRUE)),IF(D69="M",VLOOKUP(F69,J$24:L$45,2,TRUE),VLOOKUP(F69,J$24:L$45,3,TRUE))))</f>
        <v/>
      </c>
    </row>
    <row r="70" spans="1:7" ht="14.25" customHeight="1">
      <c r="A70" s="62" t="str">
        <f t="shared" si="6"/>
        <v/>
      </c>
      <c r="B70" s="4"/>
      <c r="C70" s="48" t="str">
        <f t="shared" ref="C70:C133" si="8">IF(B70="","",IF(C69="","",C69))</f>
        <v/>
      </c>
      <c r="D70" s="47" t="str">
        <f t="shared" ref="D70:D133" si="9">IF(B70="","",IF(D69="","",D69))</f>
        <v/>
      </c>
      <c r="E70" s="59"/>
      <c r="F70" s="28"/>
      <c r="G70" s="65" t="str">
        <f t="shared" si="7"/>
        <v/>
      </c>
    </row>
    <row r="71" spans="1:7" ht="14.25" customHeight="1">
      <c r="A71" s="62" t="str">
        <f t="shared" si="6"/>
        <v/>
      </c>
      <c r="B71" s="4"/>
      <c r="C71" s="48" t="str">
        <f t="shared" si="8"/>
        <v/>
      </c>
      <c r="D71" s="47" t="str">
        <f t="shared" si="9"/>
        <v/>
      </c>
      <c r="E71" s="59"/>
      <c r="F71" s="28"/>
      <c r="G71" s="65" t="str">
        <f t="shared" si="7"/>
        <v/>
      </c>
    </row>
    <row r="72" spans="1:7" ht="14.25" customHeight="1">
      <c r="A72" s="62" t="str">
        <f t="shared" si="6"/>
        <v/>
      </c>
      <c r="B72" s="4"/>
      <c r="C72" s="48" t="str">
        <f t="shared" si="8"/>
        <v/>
      </c>
      <c r="D72" s="47" t="str">
        <f t="shared" si="9"/>
        <v/>
      </c>
      <c r="E72" s="59"/>
      <c r="F72" s="47"/>
      <c r="G72" s="65" t="str">
        <f t="shared" si="7"/>
        <v/>
      </c>
    </row>
    <row r="73" spans="1:7" ht="14.25" customHeight="1">
      <c r="A73" s="62" t="str">
        <f t="shared" si="6"/>
        <v/>
      </c>
      <c r="B73" s="4"/>
      <c r="C73" s="48" t="str">
        <f t="shared" si="8"/>
        <v/>
      </c>
      <c r="D73" s="47" t="str">
        <f t="shared" si="9"/>
        <v/>
      </c>
      <c r="E73" s="59"/>
      <c r="F73" s="28"/>
      <c r="G73" s="65" t="str">
        <f t="shared" si="7"/>
        <v/>
      </c>
    </row>
    <row r="74" spans="1:7" ht="14.25" customHeight="1">
      <c r="A74" s="62" t="str">
        <f t="shared" si="6"/>
        <v/>
      </c>
      <c r="B74" s="4"/>
      <c r="C74" s="48" t="str">
        <f t="shared" si="8"/>
        <v/>
      </c>
      <c r="D74" s="47" t="str">
        <f t="shared" si="9"/>
        <v/>
      </c>
      <c r="E74" s="59"/>
      <c r="F74" s="28"/>
      <c r="G74" s="65" t="str">
        <f t="shared" si="7"/>
        <v/>
      </c>
    </row>
    <row r="75" spans="1:7" ht="14.25" customHeight="1">
      <c r="A75" s="62" t="str">
        <f t="shared" si="6"/>
        <v/>
      </c>
      <c r="B75" s="4"/>
      <c r="C75" s="48" t="str">
        <f t="shared" si="8"/>
        <v/>
      </c>
      <c r="D75" s="47" t="str">
        <f t="shared" si="9"/>
        <v/>
      </c>
      <c r="E75" s="59"/>
      <c r="F75" s="28"/>
      <c r="G75" s="65" t="str">
        <f t="shared" si="7"/>
        <v/>
      </c>
    </row>
    <row r="76" spans="1:7" ht="14.25" customHeight="1">
      <c r="A76" s="62" t="str">
        <f t="shared" si="6"/>
        <v/>
      </c>
      <c r="B76" s="4"/>
      <c r="C76" s="48" t="str">
        <f t="shared" si="8"/>
        <v/>
      </c>
      <c r="D76" s="47" t="str">
        <f t="shared" si="9"/>
        <v/>
      </c>
      <c r="E76" s="59"/>
      <c r="F76" s="28"/>
      <c r="G76" s="65" t="str">
        <f t="shared" si="7"/>
        <v/>
      </c>
    </row>
    <row r="77" spans="1:7" ht="14.25" customHeight="1">
      <c r="A77" s="62" t="str">
        <f t="shared" si="6"/>
        <v/>
      </c>
      <c r="B77" s="4"/>
      <c r="C77" s="48" t="str">
        <f t="shared" si="8"/>
        <v/>
      </c>
      <c r="D77" s="47" t="str">
        <f t="shared" si="9"/>
        <v/>
      </c>
      <c r="E77" s="59"/>
      <c r="F77" s="47"/>
      <c r="G77" s="65" t="str">
        <f t="shared" si="7"/>
        <v/>
      </c>
    </row>
    <row r="78" spans="1:7" ht="14.25" customHeight="1">
      <c r="A78" s="62" t="str">
        <f t="shared" si="6"/>
        <v/>
      </c>
      <c r="B78" s="4"/>
      <c r="C78" s="48" t="str">
        <f t="shared" si="8"/>
        <v/>
      </c>
      <c r="D78" s="47" t="str">
        <f t="shared" si="9"/>
        <v/>
      </c>
      <c r="E78" s="59"/>
      <c r="F78" s="47"/>
      <c r="G78" s="65" t="str">
        <f t="shared" si="7"/>
        <v/>
      </c>
    </row>
    <row r="79" spans="1:7" ht="14.25" customHeight="1">
      <c r="A79" s="62" t="str">
        <f t="shared" si="6"/>
        <v/>
      </c>
      <c r="B79" s="4"/>
      <c r="C79" s="48" t="str">
        <f t="shared" si="8"/>
        <v/>
      </c>
      <c r="D79" s="47" t="str">
        <f t="shared" si="9"/>
        <v/>
      </c>
      <c r="E79" s="59"/>
      <c r="F79" s="47"/>
      <c r="G79" s="65" t="str">
        <f t="shared" si="7"/>
        <v/>
      </c>
    </row>
    <row r="80" spans="1:7" ht="14.25" customHeight="1">
      <c r="A80" s="62" t="str">
        <f t="shared" si="6"/>
        <v/>
      </c>
      <c r="B80" s="4"/>
      <c r="C80" s="48" t="str">
        <f t="shared" si="8"/>
        <v/>
      </c>
      <c r="D80" s="47" t="str">
        <f t="shared" si="9"/>
        <v/>
      </c>
      <c r="E80" s="59"/>
      <c r="F80" s="47"/>
      <c r="G80" s="65" t="str">
        <f t="shared" si="7"/>
        <v/>
      </c>
    </row>
    <row r="81" spans="1:7" ht="14.25" customHeight="1">
      <c r="A81" s="62" t="str">
        <f t="shared" si="6"/>
        <v/>
      </c>
      <c r="B81" s="4"/>
      <c r="C81" s="48" t="str">
        <f t="shared" si="8"/>
        <v/>
      </c>
      <c r="D81" s="47" t="str">
        <f t="shared" si="9"/>
        <v/>
      </c>
      <c r="E81" s="59"/>
      <c r="F81" s="47"/>
      <c r="G81" s="65" t="str">
        <f t="shared" si="7"/>
        <v/>
      </c>
    </row>
    <row r="82" spans="1:7" ht="14.25" customHeight="1">
      <c r="A82" s="62" t="str">
        <f t="shared" si="6"/>
        <v/>
      </c>
      <c r="B82" s="4"/>
      <c r="C82" s="48" t="str">
        <f t="shared" si="8"/>
        <v/>
      </c>
      <c r="D82" s="47" t="str">
        <f t="shared" si="9"/>
        <v/>
      </c>
      <c r="E82" s="59"/>
      <c r="F82" s="28"/>
      <c r="G82" s="65" t="str">
        <f t="shared" si="7"/>
        <v/>
      </c>
    </row>
    <row r="83" spans="1:7" ht="14.25" customHeight="1">
      <c r="A83" s="62" t="str">
        <f t="shared" si="6"/>
        <v/>
      </c>
      <c r="B83" s="4"/>
      <c r="C83" s="48" t="str">
        <f t="shared" si="8"/>
        <v/>
      </c>
      <c r="D83" s="47" t="str">
        <f t="shared" si="9"/>
        <v/>
      </c>
      <c r="E83" s="59"/>
      <c r="F83" s="28"/>
      <c r="G83" s="65" t="str">
        <f t="shared" si="7"/>
        <v/>
      </c>
    </row>
    <row r="84" spans="1:7" ht="14.25" customHeight="1">
      <c r="A84" s="62" t="str">
        <f t="shared" si="6"/>
        <v/>
      </c>
      <c r="B84" s="4"/>
      <c r="C84" s="48" t="str">
        <f t="shared" si="8"/>
        <v/>
      </c>
      <c r="D84" s="47" t="str">
        <f t="shared" si="9"/>
        <v/>
      </c>
      <c r="E84" s="59"/>
      <c r="F84" s="28"/>
      <c r="G84" s="65" t="str">
        <f t="shared" si="7"/>
        <v/>
      </c>
    </row>
    <row r="85" spans="1:7" ht="14.25" customHeight="1">
      <c r="A85" s="62" t="str">
        <f t="shared" si="6"/>
        <v/>
      </c>
      <c r="B85" s="4"/>
      <c r="C85" s="48" t="str">
        <f t="shared" si="8"/>
        <v/>
      </c>
      <c r="D85" s="47" t="str">
        <f t="shared" si="9"/>
        <v/>
      </c>
      <c r="E85" s="59"/>
      <c r="F85" s="28"/>
      <c r="G85" s="65" t="str">
        <f t="shared" si="7"/>
        <v/>
      </c>
    </row>
    <row r="86" spans="1:7" ht="14.25" customHeight="1">
      <c r="A86" s="62" t="str">
        <f t="shared" si="6"/>
        <v/>
      </c>
      <c r="B86" s="4"/>
      <c r="C86" s="48" t="str">
        <f t="shared" si="8"/>
        <v/>
      </c>
      <c r="D86" s="47" t="str">
        <f t="shared" si="9"/>
        <v/>
      </c>
      <c r="E86" s="59"/>
      <c r="F86" s="28"/>
      <c r="G86" s="65" t="str">
        <f t="shared" si="7"/>
        <v/>
      </c>
    </row>
    <row r="87" spans="1:7" ht="14.25" customHeight="1">
      <c r="A87" s="62" t="str">
        <f t="shared" si="6"/>
        <v/>
      </c>
      <c r="B87" s="4"/>
      <c r="C87" s="48" t="str">
        <f t="shared" si="8"/>
        <v/>
      </c>
      <c r="D87" s="47" t="str">
        <f t="shared" si="9"/>
        <v/>
      </c>
      <c r="E87" s="59"/>
      <c r="F87" s="47"/>
      <c r="G87" s="65" t="str">
        <f t="shared" si="7"/>
        <v/>
      </c>
    </row>
    <row r="88" spans="1:7" ht="14.25" customHeight="1">
      <c r="A88" s="62" t="str">
        <f t="shared" si="6"/>
        <v/>
      </c>
      <c r="B88" s="4"/>
      <c r="C88" s="48" t="str">
        <f t="shared" si="8"/>
        <v/>
      </c>
      <c r="D88" s="47" t="str">
        <f t="shared" si="9"/>
        <v/>
      </c>
      <c r="E88" s="59"/>
      <c r="F88" s="28"/>
      <c r="G88" s="65" t="str">
        <f t="shared" si="7"/>
        <v/>
      </c>
    </row>
    <row r="89" spans="1:7" ht="14.25" customHeight="1">
      <c r="A89" s="62" t="str">
        <f t="shared" si="6"/>
        <v/>
      </c>
      <c r="B89" s="4"/>
      <c r="C89" s="48" t="str">
        <f t="shared" si="8"/>
        <v/>
      </c>
      <c r="D89" s="47" t="str">
        <f t="shared" si="9"/>
        <v/>
      </c>
      <c r="E89" s="59"/>
      <c r="F89" s="47"/>
      <c r="G89" s="65" t="str">
        <f t="shared" si="7"/>
        <v/>
      </c>
    </row>
    <row r="90" spans="1:7" ht="14.25" customHeight="1">
      <c r="A90" s="62" t="str">
        <f t="shared" si="6"/>
        <v/>
      </c>
      <c r="B90" s="4"/>
      <c r="C90" s="48" t="str">
        <f t="shared" si="8"/>
        <v/>
      </c>
      <c r="D90" s="47" t="str">
        <f t="shared" si="9"/>
        <v/>
      </c>
      <c r="E90" s="59"/>
      <c r="F90" s="28"/>
      <c r="G90" s="65" t="str">
        <f t="shared" si="7"/>
        <v/>
      </c>
    </row>
    <row r="91" spans="1:7" ht="14.25" customHeight="1">
      <c r="A91" s="62" t="str">
        <f t="shared" si="6"/>
        <v/>
      </c>
      <c r="B91" s="4"/>
      <c r="C91" s="48" t="str">
        <f t="shared" si="8"/>
        <v/>
      </c>
      <c r="D91" s="47" t="str">
        <f t="shared" si="9"/>
        <v/>
      </c>
      <c r="E91" s="59"/>
      <c r="F91" s="47"/>
      <c r="G91" s="65" t="str">
        <f t="shared" si="7"/>
        <v/>
      </c>
    </row>
    <row r="92" spans="1:7" ht="14.25" customHeight="1">
      <c r="A92" s="62" t="str">
        <f t="shared" si="6"/>
        <v/>
      </c>
      <c r="B92" s="4"/>
      <c r="C92" s="48" t="str">
        <f t="shared" si="8"/>
        <v/>
      </c>
      <c r="D92" s="47" t="str">
        <f t="shared" si="9"/>
        <v/>
      </c>
      <c r="E92" s="59"/>
      <c r="F92" s="47"/>
      <c r="G92" s="65" t="str">
        <f t="shared" si="7"/>
        <v/>
      </c>
    </row>
    <row r="93" spans="1:7" ht="14.25" customHeight="1">
      <c r="A93" s="62" t="str">
        <f t="shared" si="6"/>
        <v/>
      </c>
      <c r="B93" s="4"/>
      <c r="C93" s="48" t="str">
        <f t="shared" si="8"/>
        <v/>
      </c>
      <c r="D93" s="47" t="str">
        <f t="shared" si="9"/>
        <v/>
      </c>
      <c r="E93" s="59"/>
      <c r="F93" s="28"/>
      <c r="G93" s="65" t="str">
        <f t="shared" si="7"/>
        <v/>
      </c>
    </row>
    <row r="94" spans="1:7" ht="14.25" customHeight="1">
      <c r="A94" s="62" t="str">
        <f t="shared" si="6"/>
        <v/>
      </c>
      <c r="B94" s="4"/>
      <c r="C94" s="48" t="str">
        <f t="shared" si="8"/>
        <v/>
      </c>
      <c r="D94" s="47" t="str">
        <f t="shared" si="9"/>
        <v/>
      </c>
      <c r="E94" s="59"/>
      <c r="F94" s="28"/>
      <c r="G94" s="65" t="str">
        <f t="shared" si="7"/>
        <v/>
      </c>
    </row>
    <row r="95" spans="1:7" ht="14.25" customHeight="1">
      <c r="A95" s="62" t="str">
        <f t="shared" si="6"/>
        <v/>
      </c>
      <c r="B95" s="4"/>
      <c r="C95" s="48" t="str">
        <f t="shared" si="8"/>
        <v/>
      </c>
      <c r="D95" s="47" t="str">
        <f t="shared" si="9"/>
        <v/>
      </c>
      <c r="E95" s="59"/>
      <c r="F95" s="28"/>
      <c r="G95" s="65" t="str">
        <f t="shared" si="7"/>
        <v/>
      </c>
    </row>
    <row r="96" spans="1:7" ht="14.25" customHeight="1">
      <c r="A96" s="62" t="str">
        <f t="shared" si="6"/>
        <v/>
      </c>
      <c r="B96" s="4"/>
      <c r="C96" s="48" t="str">
        <f t="shared" si="8"/>
        <v/>
      </c>
      <c r="D96" s="47" t="str">
        <f t="shared" si="9"/>
        <v/>
      </c>
      <c r="E96" s="59"/>
      <c r="F96" s="28"/>
      <c r="G96" s="65" t="str">
        <f t="shared" si="7"/>
        <v/>
      </c>
    </row>
    <row r="97" spans="1:7" ht="14.25" customHeight="1">
      <c r="A97" s="62" t="str">
        <f t="shared" si="6"/>
        <v/>
      </c>
      <c r="B97" s="4"/>
      <c r="C97" s="48" t="str">
        <f t="shared" si="8"/>
        <v/>
      </c>
      <c r="D97" s="47" t="str">
        <f t="shared" si="9"/>
        <v/>
      </c>
      <c r="E97" s="59"/>
      <c r="F97" s="28"/>
      <c r="G97" s="65" t="str">
        <f t="shared" si="7"/>
        <v/>
      </c>
    </row>
    <row r="98" spans="1:7" ht="14.25" customHeight="1">
      <c r="A98" s="62" t="str">
        <f t="shared" si="6"/>
        <v/>
      </c>
      <c r="B98" s="4"/>
      <c r="C98" s="48" t="str">
        <f t="shared" si="8"/>
        <v/>
      </c>
      <c r="D98" s="47" t="str">
        <f t="shared" si="9"/>
        <v/>
      </c>
      <c r="E98" s="59"/>
      <c r="F98" s="28"/>
      <c r="G98" s="65" t="str">
        <f t="shared" si="7"/>
        <v/>
      </c>
    </row>
    <row r="99" spans="1:7" ht="14.25" customHeight="1">
      <c r="A99" s="62" t="str">
        <f t="shared" si="6"/>
        <v/>
      </c>
      <c r="B99" s="4"/>
      <c r="C99" s="48" t="str">
        <f t="shared" si="8"/>
        <v/>
      </c>
      <c r="D99" s="47" t="str">
        <f t="shared" si="9"/>
        <v/>
      </c>
      <c r="E99" s="59"/>
      <c r="F99" s="28"/>
      <c r="G99" s="65" t="str">
        <f t="shared" si="7"/>
        <v/>
      </c>
    </row>
    <row r="100" spans="1:7" ht="14.25" customHeight="1">
      <c r="A100" s="62" t="str">
        <f t="shared" si="6"/>
        <v/>
      </c>
      <c r="B100" s="4"/>
      <c r="C100" s="48" t="str">
        <f t="shared" si="8"/>
        <v/>
      </c>
      <c r="D100" s="47" t="str">
        <f t="shared" si="9"/>
        <v/>
      </c>
      <c r="E100" s="59"/>
      <c r="F100" s="28"/>
      <c r="G100" s="65" t="str">
        <f t="shared" si="7"/>
        <v/>
      </c>
    </row>
    <row r="101" spans="1:7" ht="14.25" customHeight="1">
      <c r="A101" s="62" t="str">
        <f t="shared" si="6"/>
        <v/>
      </c>
      <c r="B101" s="4"/>
      <c r="C101" s="48" t="str">
        <f t="shared" si="8"/>
        <v/>
      </c>
      <c r="D101" s="47" t="str">
        <f t="shared" si="9"/>
        <v/>
      </c>
      <c r="E101" s="59"/>
      <c r="F101" s="28"/>
      <c r="G101" s="65" t="str">
        <f t="shared" si="7"/>
        <v/>
      </c>
    </row>
    <row r="102" spans="1:7" ht="14.25" customHeight="1">
      <c r="A102" s="62" t="str">
        <f t="shared" si="6"/>
        <v/>
      </c>
      <c r="B102" s="4"/>
      <c r="C102" s="48" t="str">
        <f t="shared" si="8"/>
        <v/>
      </c>
      <c r="D102" s="47" t="str">
        <f t="shared" si="9"/>
        <v/>
      </c>
      <c r="E102" s="59"/>
      <c r="F102" s="28"/>
      <c r="G102" s="65" t="str">
        <f t="shared" si="7"/>
        <v/>
      </c>
    </row>
    <row r="103" spans="1:7" ht="14.25" customHeight="1">
      <c r="A103" s="62" t="str">
        <f t="shared" si="6"/>
        <v/>
      </c>
      <c r="B103" s="4"/>
      <c r="C103" s="48" t="str">
        <f t="shared" si="8"/>
        <v/>
      </c>
      <c r="D103" s="47" t="str">
        <f t="shared" si="9"/>
        <v/>
      </c>
      <c r="E103" s="59"/>
      <c r="F103" s="28"/>
      <c r="G103" s="65" t="str">
        <f t="shared" si="7"/>
        <v/>
      </c>
    </row>
    <row r="104" spans="1:7" ht="14.25" customHeight="1">
      <c r="A104" s="62" t="str">
        <f t="shared" si="6"/>
        <v/>
      </c>
      <c r="B104" s="4"/>
      <c r="C104" s="48" t="str">
        <f t="shared" si="8"/>
        <v/>
      </c>
      <c r="D104" s="47" t="str">
        <f t="shared" si="9"/>
        <v/>
      </c>
      <c r="E104" s="59"/>
      <c r="F104" s="28"/>
      <c r="G104" s="65" t="str">
        <f t="shared" si="7"/>
        <v/>
      </c>
    </row>
    <row r="105" spans="1:7" ht="14.25" customHeight="1">
      <c r="A105" s="62" t="str">
        <f t="shared" si="6"/>
        <v/>
      </c>
      <c r="B105" s="4"/>
      <c r="C105" s="48" t="str">
        <f t="shared" si="8"/>
        <v/>
      </c>
      <c r="D105" s="47" t="str">
        <f t="shared" si="9"/>
        <v/>
      </c>
      <c r="E105" s="59"/>
      <c r="F105" s="28"/>
      <c r="G105" s="65" t="str">
        <f t="shared" si="7"/>
        <v/>
      </c>
    </row>
    <row r="106" spans="1:7" ht="14.25" customHeight="1">
      <c r="A106" s="62" t="str">
        <f t="shared" si="6"/>
        <v/>
      </c>
      <c r="B106" s="4"/>
      <c r="C106" s="48" t="str">
        <f t="shared" si="8"/>
        <v/>
      </c>
      <c r="D106" s="47" t="str">
        <f t="shared" si="9"/>
        <v/>
      </c>
      <c r="E106" s="59"/>
      <c r="F106" s="47"/>
      <c r="G106" s="65" t="str">
        <f t="shared" si="7"/>
        <v/>
      </c>
    </row>
    <row r="107" spans="1:7" ht="14.25" customHeight="1">
      <c r="A107" s="62" t="str">
        <f t="shared" si="6"/>
        <v/>
      </c>
      <c r="B107" s="4"/>
      <c r="C107" s="48" t="str">
        <f t="shared" si="8"/>
        <v/>
      </c>
      <c r="D107" s="47" t="str">
        <f t="shared" si="9"/>
        <v/>
      </c>
      <c r="E107" s="59"/>
      <c r="F107" s="28"/>
      <c r="G107" s="65" t="str">
        <f t="shared" si="7"/>
        <v/>
      </c>
    </row>
    <row r="108" spans="1:7" ht="14.25" customHeight="1">
      <c r="A108" s="62" t="str">
        <f t="shared" si="6"/>
        <v/>
      </c>
      <c r="B108" s="4"/>
      <c r="C108" s="48" t="str">
        <f t="shared" si="8"/>
        <v/>
      </c>
      <c r="D108" s="47" t="str">
        <f t="shared" si="9"/>
        <v/>
      </c>
      <c r="E108" s="59"/>
      <c r="F108" s="28"/>
      <c r="G108" s="65" t="str">
        <f t="shared" si="7"/>
        <v/>
      </c>
    </row>
    <row r="109" spans="1:7" ht="14.25" customHeight="1">
      <c r="A109" s="62" t="str">
        <f t="shared" si="6"/>
        <v/>
      </c>
      <c r="B109" s="4"/>
      <c r="C109" s="48" t="str">
        <f t="shared" si="8"/>
        <v/>
      </c>
      <c r="D109" s="47" t="str">
        <f t="shared" si="9"/>
        <v/>
      </c>
      <c r="E109" s="59"/>
      <c r="F109" s="28"/>
      <c r="G109" s="65" t="str">
        <f t="shared" si="7"/>
        <v/>
      </c>
    </row>
    <row r="110" spans="1:7" ht="14.25" customHeight="1">
      <c r="A110" s="62" t="str">
        <f t="shared" si="6"/>
        <v/>
      </c>
      <c r="B110" s="4"/>
      <c r="C110" s="48" t="str">
        <f t="shared" si="8"/>
        <v/>
      </c>
      <c r="D110" s="47" t="str">
        <f t="shared" si="9"/>
        <v/>
      </c>
      <c r="E110" s="59"/>
      <c r="F110" s="28"/>
      <c r="G110" s="65" t="str">
        <f t="shared" si="7"/>
        <v/>
      </c>
    </row>
    <row r="111" spans="1:7" ht="14.25" customHeight="1">
      <c r="A111" s="62" t="str">
        <f t="shared" si="6"/>
        <v/>
      </c>
      <c r="B111" s="4"/>
      <c r="C111" s="48" t="str">
        <f t="shared" si="8"/>
        <v/>
      </c>
      <c r="D111" s="47" t="str">
        <f t="shared" si="9"/>
        <v/>
      </c>
      <c r="E111" s="59"/>
      <c r="F111" s="28"/>
      <c r="G111" s="65" t="str">
        <f t="shared" si="7"/>
        <v/>
      </c>
    </row>
    <row r="112" spans="1:7" ht="14.25" customHeight="1">
      <c r="A112" s="62" t="str">
        <f t="shared" si="6"/>
        <v/>
      </c>
      <c r="B112" s="4"/>
      <c r="C112" s="48" t="str">
        <f t="shared" si="8"/>
        <v/>
      </c>
      <c r="D112" s="47" t="str">
        <f t="shared" si="9"/>
        <v/>
      </c>
      <c r="E112" s="59"/>
      <c r="F112" s="47"/>
      <c r="G112" s="65" t="str">
        <f t="shared" si="7"/>
        <v/>
      </c>
    </row>
    <row r="113" spans="1:7" ht="14.25" customHeight="1">
      <c r="A113" s="62" t="str">
        <f t="shared" si="6"/>
        <v/>
      </c>
      <c r="B113" s="4"/>
      <c r="C113" s="48" t="str">
        <f t="shared" si="8"/>
        <v/>
      </c>
      <c r="D113" s="47" t="str">
        <f t="shared" si="9"/>
        <v/>
      </c>
      <c r="E113" s="59"/>
      <c r="F113" s="28"/>
      <c r="G113" s="65" t="str">
        <f t="shared" si="7"/>
        <v/>
      </c>
    </row>
    <row r="114" spans="1:7" ht="14.25" customHeight="1">
      <c r="A114" s="62" t="str">
        <f t="shared" si="6"/>
        <v/>
      </c>
      <c r="B114" s="4"/>
      <c r="C114" s="48" t="str">
        <f t="shared" si="8"/>
        <v/>
      </c>
      <c r="D114" s="47" t="str">
        <f t="shared" si="9"/>
        <v/>
      </c>
      <c r="E114" s="59"/>
      <c r="F114" s="47"/>
      <c r="G114" s="65" t="str">
        <f t="shared" si="7"/>
        <v/>
      </c>
    </row>
    <row r="115" spans="1:7" ht="14.25" customHeight="1">
      <c r="A115" s="62" t="str">
        <f t="shared" si="6"/>
        <v/>
      </c>
      <c r="B115" s="4"/>
      <c r="C115" s="48" t="str">
        <f t="shared" si="8"/>
        <v/>
      </c>
      <c r="D115" s="47" t="str">
        <f t="shared" si="9"/>
        <v/>
      </c>
      <c r="E115" s="59"/>
      <c r="F115" s="28"/>
      <c r="G115" s="65" t="str">
        <f t="shared" si="7"/>
        <v/>
      </c>
    </row>
    <row r="116" spans="1:7" ht="14.25" customHeight="1">
      <c r="A116" s="62" t="str">
        <f t="shared" si="6"/>
        <v/>
      </c>
      <c r="B116" s="4"/>
      <c r="C116" s="48" t="str">
        <f t="shared" si="8"/>
        <v/>
      </c>
      <c r="D116" s="47" t="str">
        <f t="shared" si="9"/>
        <v/>
      </c>
      <c r="E116" s="59"/>
      <c r="F116" s="28"/>
      <c r="G116" s="65" t="str">
        <f t="shared" si="7"/>
        <v/>
      </c>
    </row>
    <row r="117" spans="1:7" ht="14.25" customHeight="1">
      <c r="A117" s="62" t="str">
        <f t="shared" si="6"/>
        <v/>
      </c>
      <c r="B117" s="4"/>
      <c r="C117" s="48" t="str">
        <f t="shared" si="8"/>
        <v/>
      </c>
      <c r="D117" s="47" t="str">
        <f t="shared" si="9"/>
        <v/>
      </c>
      <c r="E117" s="59"/>
      <c r="F117" s="28"/>
      <c r="G117" s="65" t="str">
        <f t="shared" si="7"/>
        <v/>
      </c>
    </row>
    <row r="118" spans="1:7" ht="14.25" customHeight="1">
      <c r="A118" s="62" t="str">
        <f t="shared" si="6"/>
        <v/>
      </c>
      <c r="B118" s="4"/>
      <c r="C118" s="48" t="str">
        <f t="shared" si="8"/>
        <v/>
      </c>
      <c r="D118" s="47" t="str">
        <f t="shared" si="9"/>
        <v/>
      </c>
      <c r="E118" s="59"/>
      <c r="F118" s="28"/>
      <c r="G118" s="65" t="str">
        <f t="shared" si="7"/>
        <v/>
      </c>
    </row>
    <row r="119" spans="1:7" ht="14.25" customHeight="1">
      <c r="A119" s="62" t="str">
        <f t="shared" si="6"/>
        <v/>
      </c>
      <c r="B119" s="4"/>
      <c r="C119" s="48" t="str">
        <f t="shared" si="8"/>
        <v/>
      </c>
      <c r="D119" s="47" t="str">
        <f t="shared" si="9"/>
        <v/>
      </c>
      <c r="E119" s="59"/>
      <c r="F119" s="28"/>
      <c r="G119" s="65" t="str">
        <f t="shared" si="7"/>
        <v/>
      </c>
    </row>
    <row r="120" spans="1:7" ht="14.25" customHeight="1">
      <c r="A120" s="62" t="str">
        <f t="shared" si="6"/>
        <v/>
      </c>
      <c r="B120" s="4"/>
      <c r="C120" s="48" t="str">
        <f t="shared" si="8"/>
        <v/>
      </c>
      <c r="D120" s="47" t="str">
        <f t="shared" si="9"/>
        <v/>
      </c>
      <c r="E120" s="59"/>
      <c r="F120" s="47"/>
      <c r="G120" s="65" t="str">
        <f t="shared" si="7"/>
        <v/>
      </c>
    </row>
    <row r="121" spans="1:7" ht="14.25" customHeight="1">
      <c r="A121" s="62" t="str">
        <f t="shared" si="6"/>
        <v/>
      </c>
      <c r="B121" s="4"/>
      <c r="C121" s="48" t="str">
        <f t="shared" si="8"/>
        <v/>
      </c>
      <c r="D121" s="47" t="str">
        <f t="shared" si="9"/>
        <v/>
      </c>
      <c r="E121" s="59"/>
      <c r="F121" s="47"/>
      <c r="G121" s="65" t="str">
        <f t="shared" si="7"/>
        <v/>
      </c>
    </row>
    <row r="122" spans="1:7" ht="14.25" customHeight="1">
      <c r="A122" s="62" t="str">
        <f t="shared" si="6"/>
        <v/>
      </c>
      <c r="B122" s="4"/>
      <c r="C122" s="48" t="str">
        <f t="shared" si="8"/>
        <v/>
      </c>
      <c r="D122" s="47" t="str">
        <f t="shared" si="9"/>
        <v/>
      </c>
      <c r="E122" s="59"/>
      <c r="F122" s="47"/>
      <c r="G122" s="65" t="str">
        <f t="shared" si="7"/>
        <v/>
      </c>
    </row>
    <row r="123" spans="1:7" ht="14.25" customHeight="1">
      <c r="A123" s="62" t="str">
        <f t="shared" si="6"/>
        <v/>
      </c>
      <c r="B123" s="4"/>
      <c r="C123" s="48" t="str">
        <f t="shared" si="8"/>
        <v/>
      </c>
      <c r="D123" s="47" t="str">
        <f t="shared" si="9"/>
        <v/>
      </c>
      <c r="E123" s="59"/>
      <c r="F123" s="28"/>
      <c r="G123" s="65" t="str">
        <f t="shared" si="7"/>
        <v/>
      </c>
    </row>
    <row r="124" spans="1:7" ht="14.25" customHeight="1">
      <c r="A124" s="62" t="str">
        <f t="shared" si="6"/>
        <v/>
      </c>
      <c r="B124" s="4"/>
      <c r="C124" s="48" t="str">
        <f t="shared" si="8"/>
        <v/>
      </c>
      <c r="D124" s="47" t="str">
        <f t="shared" si="9"/>
        <v/>
      </c>
      <c r="E124" s="59"/>
      <c r="F124" s="28"/>
      <c r="G124" s="65" t="str">
        <f t="shared" si="7"/>
        <v/>
      </c>
    </row>
    <row r="125" spans="1:7" ht="14.25" customHeight="1">
      <c r="A125" s="62" t="str">
        <f t="shared" si="6"/>
        <v/>
      </c>
      <c r="B125" s="4"/>
      <c r="C125" s="48" t="str">
        <f t="shared" si="8"/>
        <v/>
      </c>
      <c r="D125" s="47" t="str">
        <f t="shared" si="9"/>
        <v/>
      </c>
      <c r="E125" s="59"/>
      <c r="F125" s="47"/>
      <c r="G125" s="65" t="str">
        <f t="shared" si="7"/>
        <v/>
      </c>
    </row>
    <row r="126" spans="1:7" ht="14.25" customHeight="1">
      <c r="A126" s="62" t="str">
        <f t="shared" si="6"/>
        <v/>
      </c>
      <c r="B126" s="4"/>
      <c r="C126" s="48" t="str">
        <f t="shared" si="8"/>
        <v/>
      </c>
      <c r="D126" s="47" t="str">
        <f t="shared" si="9"/>
        <v/>
      </c>
      <c r="E126" s="59"/>
      <c r="F126" s="28"/>
      <c r="G126" s="65" t="str">
        <f t="shared" si="7"/>
        <v/>
      </c>
    </row>
    <row r="127" spans="1:7" ht="14.25" customHeight="1">
      <c r="A127" s="62" t="str">
        <f t="shared" si="6"/>
        <v/>
      </c>
      <c r="B127" s="4"/>
      <c r="C127" s="48" t="str">
        <f t="shared" si="8"/>
        <v/>
      </c>
      <c r="D127" s="47" t="str">
        <f t="shared" si="9"/>
        <v/>
      </c>
      <c r="E127" s="59"/>
      <c r="F127" s="47"/>
      <c r="G127" s="65" t="str">
        <f t="shared" si="7"/>
        <v/>
      </c>
    </row>
    <row r="128" spans="1:7" ht="14.25" customHeight="1">
      <c r="A128" s="62" t="str">
        <f t="shared" si="6"/>
        <v/>
      </c>
      <c r="B128" s="4"/>
      <c r="C128" s="48" t="str">
        <f t="shared" si="8"/>
        <v/>
      </c>
      <c r="D128" s="47" t="str">
        <f t="shared" si="9"/>
        <v/>
      </c>
      <c r="E128" s="59"/>
      <c r="F128" s="28"/>
      <c r="G128" s="65" t="str">
        <f t="shared" si="7"/>
        <v/>
      </c>
    </row>
    <row r="129" spans="1:7" ht="14.25" customHeight="1">
      <c r="A129" s="62" t="str">
        <f t="shared" si="6"/>
        <v/>
      </c>
      <c r="B129" s="4"/>
      <c r="C129" s="48" t="str">
        <f t="shared" si="8"/>
        <v/>
      </c>
      <c r="D129" s="47" t="str">
        <f t="shared" si="9"/>
        <v/>
      </c>
      <c r="E129" s="59"/>
      <c r="F129" s="28"/>
      <c r="G129" s="65" t="str">
        <f t="shared" si="7"/>
        <v/>
      </c>
    </row>
    <row r="130" spans="1:7" ht="14.25" customHeight="1">
      <c r="A130" s="62" t="str">
        <f t="shared" si="6"/>
        <v/>
      </c>
      <c r="B130" s="4"/>
      <c r="C130" s="48" t="str">
        <f t="shared" si="8"/>
        <v/>
      </c>
      <c r="D130" s="47" t="str">
        <f t="shared" si="9"/>
        <v/>
      </c>
      <c r="E130" s="59"/>
      <c r="F130" s="28"/>
      <c r="G130" s="65" t="str">
        <f t="shared" si="7"/>
        <v/>
      </c>
    </row>
    <row r="131" spans="1:7" ht="14.25" customHeight="1">
      <c r="A131" s="62" t="str">
        <f t="shared" si="6"/>
        <v/>
      </c>
      <c r="B131" s="4"/>
      <c r="C131" s="48" t="str">
        <f t="shared" si="8"/>
        <v/>
      </c>
      <c r="D131" s="47" t="str">
        <f t="shared" si="9"/>
        <v/>
      </c>
      <c r="E131" s="59"/>
      <c r="F131" s="28"/>
      <c r="G131" s="65" t="str">
        <f t="shared" si="7"/>
        <v/>
      </c>
    </row>
    <row r="132" spans="1:7" ht="14.25" customHeight="1">
      <c r="A132" s="62" t="str">
        <f t="shared" si="6"/>
        <v/>
      </c>
      <c r="B132" s="4"/>
      <c r="C132" s="48" t="str">
        <f t="shared" si="8"/>
        <v/>
      </c>
      <c r="D132" s="47" t="str">
        <f t="shared" si="9"/>
        <v/>
      </c>
      <c r="E132" s="59"/>
      <c r="F132" s="47"/>
      <c r="G132" s="65" t="str">
        <f t="shared" si="7"/>
        <v/>
      </c>
    </row>
    <row r="133" spans="1:7" ht="14.25" customHeight="1">
      <c r="A133" s="62" t="str">
        <f t="shared" ref="A133:A196" si="10">IF(B133="","",IF(A132=999,1,A132+1))</f>
        <v/>
      </c>
      <c r="B133" s="4"/>
      <c r="C133" s="48" t="str">
        <f t="shared" si="8"/>
        <v/>
      </c>
      <c r="D133" s="47" t="str">
        <f t="shared" si="9"/>
        <v/>
      </c>
      <c r="E133" s="59"/>
      <c r="F133" s="47"/>
      <c r="G133" s="65" t="str">
        <f t="shared" ref="G133:G196" si="11">IF(AND(E133="",F133=""),"",IF(F133="",IF(D133="M",VLOOKUP(E133,J$2:L$21,2,TRUE),VLOOKUP(E133,J$2:L$21,3,TRUE)),IF(D133="M",VLOOKUP(F133,J$24:L$45,2,TRUE),VLOOKUP(F133,J$24:L$45,3,TRUE))))</f>
        <v/>
      </c>
    </row>
    <row r="134" spans="1:7" ht="14.25" customHeight="1">
      <c r="A134" s="62" t="str">
        <f t="shared" si="10"/>
        <v/>
      </c>
      <c r="B134" s="4"/>
      <c r="C134" s="48" t="str">
        <f t="shared" ref="C134:C197" si="12">IF(B134="","",IF(C133="","",C133))</f>
        <v/>
      </c>
      <c r="D134" s="47" t="str">
        <f t="shared" ref="D134:D197" si="13">IF(B134="","",IF(D133="","",D133))</f>
        <v/>
      </c>
      <c r="E134" s="59"/>
      <c r="F134" s="28"/>
      <c r="G134" s="65" t="str">
        <f t="shared" si="11"/>
        <v/>
      </c>
    </row>
    <row r="135" spans="1:7" ht="14.25" customHeight="1">
      <c r="A135" s="62" t="str">
        <f t="shared" si="10"/>
        <v/>
      </c>
      <c r="B135" s="4"/>
      <c r="C135" s="48" t="str">
        <f t="shared" si="12"/>
        <v/>
      </c>
      <c r="D135" s="47" t="str">
        <f t="shared" si="13"/>
        <v/>
      </c>
      <c r="E135" s="59"/>
      <c r="F135" s="47"/>
      <c r="G135" s="65" t="str">
        <f t="shared" si="11"/>
        <v/>
      </c>
    </row>
    <row r="136" spans="1:7" ht="14.25" customHeight="1">
      <c r="A136" s="62" t="str">
        <f t="shared" si="10"/>
        <v/>
      </c>
      <c r="B136" s="4"/>
      <c r="C136" s="48" t="str">
        <f t="shared" si="12"/>
        <v/>
      </c>
      <c r="D136" s="47" t="str">
        <f t="shared" si="13"/>
        <v/>
      </c>
      <c r="E136" s="59"/>
      <c r="F136" s="28"/>
      <c r="G136" s="65" t="str">
        <f t="shared" si="11"/>
        <v/>
      </c>
    </row>
    <row r="137" spans="1:7" ht="14.25" customHeight="1">
      <c r="A137" s="62" t="str">
        <f t="shared" si="10"/>
        <v/>
      </c>
      <c r="B137" s="4"/>
      <c r="C137" s="48" t="str">
        <f t="shared" si="12"/>
        <v/>
      </c>
      <c r="D137" s="47" t="str">
        <f t="shared" si="13"/>
        <v/>
      </c>
      <c r="E137" s="59"/>
      <c r="F137" s="28"/>
      <c r="G137" s="65" t="str">
        <f t="shared" si="11"/>
        <v/>
      </c>
    </row>
    <row r="138" spans="1:7" ht="14.25" customHeight="1">
      <c r="A138" s="62" t="str">
        <f t="shared" si="10"/>
        <v/>
      </c>
      <c r="B138" s="4"/>
      <c r="C138" s="48" t="str">
        <f t="shared" si="12"/>
        <v/>
      </c>
      <c r="D138" s="47" t="str">
        <f t="shared" si="13"/>
        <v/>
      </c>
      <c r="E138" s="59"/>
      <c r="F138" s="47"/>
      <c r="G138" s="65" t="str">
        <f t="shared" si="11"/>
        <v/>
      </c>
    </row>
    <row r="139" spans="1:7" ht="14.25" customHeight="1">
      <c r="A139" s="62" t="str">
        <f t="shared" si="10"/>
        <v/>
      </c>
      <c r="B139" s="4"/>
      <c r="C139" s="48" t="str">
        <f t="shared" si="12"/>
        <v/>
      </c>
      <c r="D139" s="47" t="str">
        <f t="shared" si="13"/>
        <v/>
      </c>
      <c r="E139" s="59"/>
      <c r="F139" s="47"/>
      <c r="G139" s="65" t="str">
        <f t="shared" si="11"/>
        <v/>
      </c>
    </row>
    <row r="140" spans="1:7" ht="14.25" customHeight="1">
      <c r="A140" s="62" t="str">
        <f t="shared" si="10"/>
        <v/>
      </c>
      <c r="B140" s="4"/>
      <c r="C140" s="48" t="str">
        <f t="shared" si="12"/>
        <v/>
      </c>
      <c r="D140" s="47" t="str">
        <f t="shared" si="13"/>
        <v/>
      </c>
      <c r="E140" s="59"/>
      <c r="F140" s="47"/>
      <c r="G140" s="65" t="str">
        <f t="shared" si="11"/>
        <v/>
      </c>
    </row>
    <row r="141" spans="1:7" ht="14.25" customHeight="1">
      <c r="A141" s="62" t="str">
        <f t="shared" si="10"/>
        <v/>
      </c>
      <c r="B141" s="4"/>
      <c r="C141" s="48" t="str">
        <f t="shared" si="12"/>
        <v/>
      </c>
      <c r="D141" s="47" t="str">
        <f t="shared" si="13"/>
        <v/>
      </c>
      <c r="E141" s="59"/>
      <c r="F141" s="47"/>
      <c r="G141" s="65" t="str">
        <f t="shared" si="11"/>
        <v/>
      </c>
    </row>
    <row r="142" spans="1:7" ht="14.25" customHeight="1">
      <c r="A142" s="62" t="str">
        <f t="shared" si="10"/>
        <v/>
      </c>
      <c r="B142" s="4"/>
      <c r="C142" s="48" t="str">
        <f t="shared" si="12"/>
        <v/>
      </c>
      <c r="D142" s="47" t="str">
        <f t="shared" si="13"/>
        <v/>
      </c>
      <c r="E142" s="59"/>
      <c r="F142" s="28"/>
      <c r="G142" s="65" t="str">
        <f t="shared" si="11"/>
        <v/>
      </c>
    </row>
    <row r="143" spans="1:7" ht="14.25" customHeight="1">
      <c r="A143" s="62" t="str">
        <f t="shared" si="10"/>
        <v/>
      </c>
      <c r="B143" s="4"/>
      <c r="C143" s="48" t="str">
        <f t="shared" si="12"/>
        <v/>
      </c>
      <c r="D143" s="47" t="str">
        <f t="shared" si="13"/>
        <v/>
      </c>
      <c r="E143" s="59"/>
      <c r="F143" s="47"/>
      <c r="G143" s="65" t="str">
        <f t="shared" si="11"/>
        <v/>
      </c>
    </row>
    <row r="144" spans="1:7" ht="14.25" customHeight="1">
      <c r="A144" s="62" t="str">
        <f t="shared" si="10"/>
        <v/>
      </c>
      <c r="B144" s="4"/>
      <c r="C144" s="48" t="str">
        <f t="shared" si="12"/>
        <v/>
      </c>
      <c r="D144" s="47" t="str">
        <f t="shared" si="13"/>
        <v/>
      </c>
      <c r="E144" s="59"/>
      <c r="F144" s="47"/>
      <c r="G144" s="65" t="str">
        <f t="shared" si="11"/>
        <v/>
      </c>
    </row>
    <row r="145" spans="1:7" ht="14.25" customHeight="1">
      <c r="A145" s="62" t="str">
        <f t="shared" si="10"/>
        <v/>
      </c>
      <c r="B145" s="4"/>
      <c r="C145" s="48" t="str">
        <f t="shared" si="12"/>
        <v/>
      </c>
      <c r="D145" s="47" t="str">
        <f t="shared" si="13"/>
        <v/>
      </c>
      <c r="E145" s="59"/>
      <c r="F145" s="47"/>
      <c r="G145" s="65" t="str">
        <f t="shared" si="11"/>
        <v/>
      </c>
    </row>
    <row r="146" spans="1:7" ht="14.25" customHeight="1">
      <c r="A146" s="62" t="str">
        <f t="shared" si="10"/>
        <v/>
      </c>
      <c r="B146" s="4"/>
      <c r="C146" s="48" t="str">
        <f t="shared" si="12"/>
        <v/>
      </c>
      <c r="D146" s="47" t="str">
        <f t="shared" si="13"/>
        <v/>
      </c>
      <c r="E146" s="59"/>
      <c r="F146" s="28"/>
      <c r="G146" s="65" t="str">
        <f t="shared" si="11"/>
        <v/>
      </c>
    </row>
    <row r="147" spans="1:7" ht="14.25" customHeight="1">
      <c r="A147" s="62" t="str">
        <f t="shared" si="10"/>
        <v/>
      </c>
      <c r="B147" s="4"/>
      <c r="C147" s="48" t="str">
        <f t="shared" si="12"/>
        <v/>
      </c>
      <c r="D147" s="47" t="str">
        <f t="shared" si="13"/>
        <v/>
      </c>
      <c r="E147" s="59"/>
      <c r="F147" s="28"/>
      <c r="G147" s="65" t="str">
        <f t="shared" si="11"/>
        <v/>
      </c>
    </row>
    <row r="148" spans="1:7" ht="14.25" customHeight="1">
      <c r="A148" s="62" t="str">
        <f t="shared" si="10"/>
        <v/>
      </c>
      <c r="B148" s="4"/>
      <c r="C148" s="48" t="str">
        <f t="shared" si="12"/>
        <v/>
      </c>
      <c r="D148" s="47" t="str">
        <f t="shared" si="13"/>
        <v/>
      </c>
      <c r="E148" s="59"/>
      <c r="F148" s="28"/>
      <c r="G148" s="65" t="str">
        <f t="shared" si="11"/>
        <v/>
      </c>
    </row>
    <row r="149" spans="1:7" ht="14.25" customHeight="1">
      <c r="A149" s="62" t="str">
        <f t="shared" si="10"/>
        <v/>
      </c>
      <c r="B149" s="4"/>
      <c r="C149" s="48" t="str">
        <f t="shared" si="12"/>
        <v/>
      </c>
      <c r="D149" s="47" t="str">
        <f t="shared" si="13"/>
        <v/>
      </c>
      <c r="E149" s="59"/>
      <c r="F149" s="28"/>
      <c r="G149" s="65" t="str">
        <f t="shared" si="11"/>
        <v/>
      </c>
    </row>
    <row r="150" spans="1:7" ht="14.25" customHeight="1">
      <c r="A150" s="62" t="str">
        <f t="shared" si="10"/>
        <v/>
      </c>
      <c r="B150" s="4"/>
      <c r="C150" s="48" t="str">
        <f t="shared" si="12"/>
        <v/>
      </c>
      <c r="D150" s="47" t="str">
        <f t="shared" si="13"/>
        <v/>
      </c>
      <c r="E150" s="59"/>
      <c r="F150" s="28"/>
      <c r="G150" s="65" t="str">
        <f t="shared" si="11"/>
        <v/>
      </c>
    </row>
    <row r="151" spans="1:7" ht="14.25" customHeight="1">
      <c r="A151" s="62" t="str">
        <f t="shared" si="10"/>
        <v/>
      </c>
      <c r="B151" s="4"/>
      <c r="C151" s="48" t="str">
        <f t="shared" si="12"/>
        <v/>
      </c>
      <c r="D151" s="47" t="str">
        <f t="shared" si="13"/>
        <v/>
      </c>
      <c r="E151" s="59"/>
      <c r="F151" s="47"/>
      <c r="G151" s="65" t="str">
        <f t="shared" si="11"/>
        <v/>
      </c>
    </row>
    <row r="152" spans="1:7" ht="14.25" customHeight="1">
      <c r="A152" s="62" t="str">
        <f t="shared" si="10"/>
        <v/>
      </c>
      <c r="B152" s="4"/>
      <c r="C152" s="48" t="str">
        <f t="shared" si="12"/>
        <v/>
      </c>
      <c r="D152" s="47" t="str">
        <f t="shared" si="13"/>
        <v/>
      </c>
      <c r="E152" s="59"/>
      <c r="F152" s="47"/>
      <c r="G152" s="65" t="str">
        <f t="shared" si="11"/>
        <v/>
      </c>
    </row>
    <row r="153" spans="1:7" ht="14.25" customHeight="1">
      <c r="A153" s="62" t="str">
        <f t="shared" si="10"/>
        <v/>
      </c>
      <c r="B153" s="4"/>
      <c r="C153" s="48" t="str">
        <f t="shared" si="12"/>
        <v/>
      </c>
      <c r="D153" s="47" t="str">
        <f t="shared" si="13"/>
        <v/>
      </c>
      <c r="E153" s="59"/>
      <c r="F153" s="47"/>
      <c r="G153" s="65" t="str">
        <f t="shared" si="11"/>
        <v/>
      </c>
    </row>
    <row r="154" spans="1:7" ht="14.25" customHeight="1">
      <c r="A154" s="62" t="str">
        <f t="shared" si="10"/>
        <v/>
      </c>
      <c r="B154" s="4"/>
      <c r="C154" s="48" t="str">
        <f t="shared" si="12"/>
        <v/>
      </c>
      <c r="D154" s="47" t="str">
        <f t="shared" si="13"/>
        <v/>
      </c>
      <c r="E154" s="59"/>
      <c r="F154" s="47"/>
      <c r="G154" s="65" t="str">
        <f t="shared" si="11"/>
        <v/>
      </c>
    </row>
    <row r="155" spans="1:7" ht="14.25" customHeight="1">
      <c r="A155" s="62" t="str">
        <f t="shared" si="10"/>
        <v/>
      </c>
      <c r="B155" s="4"/>
      <c r="C155" s="48" t="str">
        <f t="shared" si="12"/>
        <v/>
      </c>
      <c r="D155" s="47" t="str">
        <f t="shared" si="13"/>
        <v/>
      </c>
      <c r="E155" s="59"/>
      <c r="F155" s="47"/>
      <c r="G155" s="65" t="str">
        <f t="shared" si="11"/>
        <v/>
      </c>
    </row>
    <row r="156" spans="1:7" ht="14.25" customHeight="1">
      <c r="A156" s="62" t="str">
        <f t="shared" si="10"/>
        <v/>
      </c>
      <c r="B156" s="4"/>
      <c r="C156" s="48" t="str">
        <f t="shared" si="12"/>
        <v/>
      </c>
      <c r="D156" s="47" t="str">
        <f t="shared" si="13"/>
        <v/>
      </c>
      <c r="E156" s="59"/>
      <c r="F156" s="47"/>
      <c r="G156" s="65" t="str">
        <f t="shared" si="11"/>
        <v/>
      </c>
    </row>
    <row r="157" spans="1:7" ht="14.25" customHeight="1">
      <c r="A157" s="62" t="str">
        <f t="shared" si="10"/>
        <v/>
      </c>
      <c r="B157" s="4"/>
      <c r="C157" s="48" t="str">
        <f t="shared" si="12"/>
        <v/>
      </c>
      <c r="D157" s="47" t="str">
        <f t="shared" si="13"/>
        <v/>
      </c>
      <c r="E157" s="59"/>
      <c r="F157" s="47"/>
      <c r="G157" s="65" t="str">
        <f t="shared" si="11"/>
        <v/>
      </c>
    </row>
    <row r="158" spans="1:7" ht="14.25" customHeight="1">
      <c r="A158" s="62" t="str">
        <f t="shared" si="10"/>
        <v/>
      </c>
      <c r="B158" s="4"/>
      <c r="C158" s="48" t="str">
        <f t="shared" si="12"/>
        <v/>
      </c>
      <c r="D158" s="47" t="str">
        <f t="shared" si="13"/>
        <v/>
      </c>
      <c r="E158" s="59"/>
      <c r="F158" s="47"/>
      <c r="G158" s="65" t="str">
        <f t="shared" si="11"/>
        <v/>
      </c>
    </row>
    <row r="159" spans="1:7" ht="14.25" customHeight="1">
      <c r="A159" s="62" t="str">
        <f t="shared" si="10"/>
        <v/>
      </c>
      <c r="B159" s="4"/>
      <c r="C159" s="48" t="str">
        <f t="shared" si="12"/>
        <v/>
      </c>
      <c r="D159" s="47" t="str">
        <f t="shared" si="13"/>
        <v/>
      </c>
      <c r="E159" s="59"/>
      <c r="F159" s="47"/>
      <c r="G159" s="65" t="str">
        <f t="shared" si="11"/>
        <v/>
      </c>
    </row>
    <row r="160" spans="1:7" ht="14.25" customHeight="1">
      <c r="A160" s="62" t="str">
        <f t="shared" si="10"/>
        <v/>
      </c>
      <c r="B160" s="4"/>
      <c r="C160" s="48" t="str">
        <f t="shared" si="12"/>
        <v/>
      </c>
      <c r="D160" s="47" t="str">
        <f t="shared" si="13"/>
        <v/>
      </c>
      <c r="E160" s="59"/>
      <c r="F160" s="47"/>
      <c r="G160" s="65" t="str">
        <f t="shared" si="11"/>
        <v/>
      </c>
    </row>
    <row r="161" spans="1:7" ht="14.25" customHeight="1">
      <c r="A161" s="62" t="str">
        <f t="shared" si="10"/>
        <v/>
      </c>
      <c r="B161" s="4"/>
      <c r="C161" s="48" t="str">
        <f t="shared" si="12"/>
        <v/>
      </c>
      <c r="D161" s="47" t="str">
        <f t="shared" si="13"/>
        <v/>
      </c>
      <c r="E161" s="59"/>
      <c r="F161" s="47"/>
      <c r="G161" s="65" t="str">
        <f t="shared" si="11"/>
        <v/>
      </c>
    </row>
    <row r="162" spans="1:7" ht="14.25" customHeight="1">
      <c r="A162" s="62" t="str">
        <f t="shared" si="10"/>
        <v/>
      </c>
      <c r="B162" s="4"/>
      <c r="C162" s="48" t="str">
        <f t="shared" si="12"/>
        <v/>
      </c>
      <c r="D162" s="47" t="str">
        <f t="shared" si="13"/>
        <v/>
      </c>
      <c r="E162" s="59"/>
      <c r="F162" s="47"/>
      <c r="G162" s="65" t="str">
        <f t="shared" si="11"/>
        <v/>
      </c>
    </row>
    <row r="163" spans="1:7" ht="14.25" customHeight="1">
      <c r="A163" s="62" t="str">
        <f t="shared" si="10"/>
        <v/>
      </c>
      <c r="B163" s="4"/>
      <c r="C163" s="48" t="str">
        <f t="shared" si="12"/>
        <v/>
      </c>
      <c r="D163" s="47" t="str">
        <f t="shared" si="13"/>
        <v/>
      </c>
      <c r="E163" s="59"/>
      <c r="F163" s="47"/>
      <c r="G163" s="65" t="str">
        <f t="shared" si="11"/>
        <v/>
      </c>
    </row>
    <row r="164" spans="1:7" ht="14.25" customHeight="1">
      <c r="A164" s="62" t="str">
        <f t="shared" si="10"/>
        <v/>
      </c>
      <c r="B164" s="4"/>
      <c r="C164" s="48" t="str">
        <f t="shared" si="12"/>
        <v/>
      </c>
      <c r="D164" s="47" t="str">
        <f t="shared" si="13"/>
        <v/>
      </c>
      <c r="E164" s="59"/>
      <c r="F164" s="47"/>
      <c r="G164" s="65" t="str">
        <f t="shared" si="11"/>
        <v/>
      </c>
    </row>
    <row r="165" spans="1:7" ht="14.25" customHeight="1">
      <c r="A165" s="62" t="str">
        <f t="shared" si="10"/>
        <v/>
      </c>
      <c r="B165" s="4"/>
      <c r="C165" s="48" t="str">
        <f t="shared" si="12"/>
        <v/>
      </c>
      <c r="D165" s="47" t="str">
        <f t="shared" si="13"/>
        <v/>
      </c>
      <c r="E165" s="59"/>
      <c r="F165" s="47"/>
      <c r="G165" s="65" t="str">
        <f t="shared" si="11"/>
        <v/>
      </c>
    </row>
    <row r="166" spans="1:7" ht="14.25" customHeight="1">
      <c r="A166" s="62" t="str">
        <f t="shared" si="10"/>
        <v/>
      </c>
      <c r="B166" s="4"/>
      <c r="C166" s="48" t="str">
        <f t="shared" si="12"/>
        <v/>
      </c>
      <c r="D166" s="47" t="str">
        <f t="shared" si="13"/>
        <v/>
      </c>
      <c r="E166" s="59"/>
      <c r="F166" s="47"/>
      <c r="G166" s="65" t="str">
        <f t="shared" si="11"/>
        <v/>
      </c>
    </row>
    <row r="167" spans="1:7" ht="14.25" customHeight="1">
      <c r="A167" s="62" t="str">
        <f t="shared" si="10"/>
        <v/>
      </c>
      <c r="B167" s="4"/>
      <c r="C167" s="48" t="str">
        <f t="shared" si="12"/>
        <v/>
      </c>
      <c r="D167" s="47" t="str">
        <f t="shared" si="13"/>
        <v/>
      </c>
      <c r="E167" s="59"/>
      <c r="F167" s="47"/>
      <c r="G167" s="65" t="str">
        <f t="shared" si="11"/>
        <v/>
      </c>
    </row>
    <row r="168" spans="1:7" ht="14.25" customHeight="1">
      <c r="A168" s="62" t="str">
        <f t="shared" si="10"/>
        <v/>
      </c>
      <c r="B168" s="4"/>
      <c r="C168" s="48" t="str">
        <f t="shared" si="12"/>
        <v/>
      </c>
      <c r="D168" s="47" t="str">
        <f t="shared" si="13"/>
        <v/>
      </c>
      <c r="E168" s="59"/>
      <c r="F168" s="47"/>
      <c r="G168" s="65" t="str">
        <f t="shared" si="11"/>
        <v/>
      </c>
    </row>
    <row r="169" spans="1:7" ht="14.25" customHeight="1">
      <c r="A169" s="62" t="str">
        <f t="shared" si="10"/>
        <v/>
      </c>
      <c r="B169" s="4"/>
      <c r="C169" s="48" t="str">
        <f t="shared" si="12"/>
        <v/>
      </c>
      <c r="D169" s="47" t="str">
        <f t="shared" si="13"/>
        <v/>
      </c>
      <c r="E169" s="59"/>
      <c r="F169" s="47"/>
      <c r="G169" s="65" t="str">
        <f t="shared" si="11"/>
        <v/>
      </c>
    </row>
    <row r="170" spans="1:7" ht="14.25" customHeight="1">
      <c r="A170" s="62" t="str">
        <f t="shared" si="10"/>
        <v/>
      </c>
      <c r="B170" s="4"/>
      <c r="C170" s="48" t="str">
        <f t="shared" si="12"/>
        <v/>
      </c>
      <c r="D170" s="47" t="str">
        <f t="shared" si="13"/>
        <v/>
      </c>
      <c r="E170" s="59"/>
      <c r="F170" s="47"/>
      <c r="G170" s="65" t="str">
        <f t="shared" si="11"/>
        <v/>
      </c>
    </row>
    <row r="171" spans="1:7" ht="14.25" customHeight="1">
      <c r="A171" s="62" t="str">
        <f t="shared" si="10"/>
        <v/>
      </c>
      <c r="B171" s="4"/>
      <c r="C171" s="48" t="str">
        <f t="shared" si="12"/>
        <v/>
      </c>
      <c r="D171" s="47" t="str">
        <f t="shared" si="13"/>
        <v/>
      </c>
      <c r="E171" s="59"/>
      <c r="F171" s="47"/>
      <c r="G171" s="65" t="str">
        <f t="shared" si="11"/>
        <v/>
      </c>
    </row>
    <row r="172" spans="1:7" ht="14.25" customHeight="1">
      <c r="A172" s="62" t="str">
        <f t="shared" si="10"/>
        <v/>
      </c>
      <c r="B172" s="4"/>
      <c r="C172" s="48" t="str">
        <f t="shared" si="12"/>
        <v/>
      </c>
      <c r="D172" s="47" t="str">
        <f t="shared" si="13"/>
        <v/>
      </c>
      <c r="E172" s="59"/>
      <c r="F172" s="47"/>
      <c r="G172" s="65" t="str">
        <f t="shared" si="11"/>
        <v/>
      </c>
    </row>
    <row r="173" spans="1:7" ht="14.25" customHeight="1">
      <c r="A173" s="62" t="str">
        <f t="shared" si="10"/>
        <v/>
      </c>
      <c r="B173" s="4"/>
      <c r="C173" s="48" t="str">
        <f t="shared" si="12"/>
        <v/>
      </c>
      <c r="D173" s="47" t="str">
        <f t="shared" si="13"/>
        <v/>
      </c>
      <c r="E173" s="59"/>
      <c r="F173" s="47"/>
      <c r="G173" s="65" t="str">
        <f t="shared" si="11"/>
        <v/>
      </c>
    </row>
    <row r="174" spans="1:7" ht="14.25" customHeight="1">
      <c r="A174" s="62" t="str">
        <f t="shared" si="10"/>
        <v/>
      </c>
      <c r="B174" s="4"/>
      <c r="C174" s="48" t="str">
        <f t="shared" si="12"/>
        <v/>
      </c>
      <c r="D174" s="47" t="str">
        <f t="shared" si="13"/>
        <v/>
      </c>
      <c r="E174" s="59"/>
      <c r="F174" s="47"/>
      <c r="G174" s="65" t="str">
        <f t="shared" si="11"/>
        <v/>
      </c>
    </row>
    <row r="175" spans="1:7" ht="14.25" customHeight="1">
      <c r="A175" s="62" t="str">
        <f t="shared" si="10"/>
        <v/>
      </c>
      <c r="B175" s="4"/>
      <c r="C175" s="48" t="str">
        <f t="shared" si="12"/>
        <v/>
      </c>
      <c r="D175" s="47" t="str">
        <f t="shared" si="13"/>
        <v/>
      </c>
      <c r="E175" s="59"/>
      <c r="F175" s="47"/>
      <c r="G175" s="65" t="str">
        <f t="shared" si="11"/>
        <v/>
      </c>
    </row>
    <row r="176" spans="1:7" ht="14.25" customHeight="1">
      <c r="A176" s="62" t="str">
        <f t="shared" si="10"/>
        <v/>
      </c>
      <c r="B176" s="4"/>
      <c r="C176" s="48" t="str">
        <f t="shared" si="12"/>
        <v/>
      </c>
      <c r="D176" s="47" t="str">
        <f t="shared" si="13"/>
        <v/>
      </c>
      <c r="E176" s="59"/>
      <c r="F176" s="47"/>
      <c r="G176" s="65" t="str">
        <f t="shared" si="11"/>
        <v/>
      </c>
    </row>
    <row r="177" spans="1:7" ht="14.25" customHeight="1">
      <c r="A177" s="62" t="str">
        <f t="shared" si="10"/>
        <v/>
      </c>
      <c r="B177" s="4"/>
      <c r="C177" s="48" t="str">
        <f t="shared" si="12"/>
        <v/>
      </c>
      <c r="D177" s="47" t="str">
        <f t="shared" si="13"/>
        <v/>
      </c>
      <c r="E177" s="59"/>
      <c r="F177" s="47"/>
      <c r="G177" s="65" t="str">
        <f t="shared" si="11"/>
        <v/>
      </c>
    </row>
    <row r="178" spans="1:7" ht="14.25" customHeight="1">
      <c r="A178" s="62" t="str">
        <f t="shared" si="10"/>
        <v/>
      </c>
      <c r="B178" s="4"/>
      <c r="C178" s="48" t="str">
        <f t="shared" si="12"/>
        <v/>
      </c>
      <c r="D178" s="47" t="str">
        <f t="shared" si="13"/>
        <v/>
      </c>
      <c r="E178" s="59"/>
      <c r="F178" s="47"/>
      <c r="G178" s="65" t="str">
        <f t="shared" si="11"/>
        <v/>
      </c>
    </row>
    <row r="179" spans="1:7" ht="14.25" customHeight="1">
      <c r="A179" s="62" t="str">
        <f t="shared" si="10"/>
        <v/>
      </c>
      <c r="B179" s="4"/>
      <c r="C179" s="48" t="str">
        <f t="shared" si="12"/>
        <v/>
      </c>
      <c r="D179" s="47" t="str">
        <f t="shared" si="13"/>
        <v/>
      </c>
      <c r="E179" s="59"/>
      <c r="F179" s="47"/>
      <c r="G179" s="65" t="str">
        <f t="shared" si="11"/>
        <v/>
      </c>
    </row>
    <row r="180" spans="1:7" ht="14.25" customHeight="1">
      <c r="A180" s="62" t="str">
        <f t="shared" si="10"/>
        <v/>
      </c>
      <c r="B180" s="4"/>
      <c r="C180" s="48" t="str">
        <f t="shared" si="12"/>
        <v/>
      </c>
      <c r="D180" s="47" t="str">
        <f t="shared" si="13"/>
        <v/>
      </c>
      <c r="E180" s="59"/>
      <c r="F180" s="47"/>
      <c r="G180" s="65" t="str">
        <f t="shared" si="11"/>
        <v/>
      </c>
    </row>
    <row r="181" spans="1:7" ht="14.25" customHeight="1">
      <c r="A181" s="62" t="str">
        <f t="shared" si="10"/>
        <v/>
      </c>
      <c r="B181" s="4"/>
      <c r="C181" s="48" t="str">
        <f t="shared" si="12"/>
        <v/>
      </c>
      <c r="D181" s="47" t="str">
        <f t="shared" si="13"/>
        <v/>
      </c>
      <c r="E181" s="59"/>
      <c r="F181" s="47"/>
      <c r="G181" s="65" t="str">
        <f t="shared" si="11"/>
        <v/>
      </c>
    </row>
    <row r="182" spans="1:7" ht="14.25" customHeight="1">
      <c r="A182" s="62" t="str">
        <f t="shared" si="10"/>
        <v/>
      </c>
      <c r="B182" s="4"/>
      <c r="C182" s="48" t="str">
        <f t="shared" si="12"/>
        <v/>
      </c>
      <c r="D182" s="47" t="str">
        <f t="shared" si="13"/>
        <v/>
      </c>
      <c r="E182" s="59"/>
      <c r="F182" s="47"/>
      <c r="G182" s="65" t="str">
        <f t="shared" si="11"/>
        <v/>
      </c>
    </row>
    <row r="183" spans="1:7" ht="14.25" customHeight="1">
      <c r="A183" s="62" t="str">
        <f t="shared" si="10"/>
        <v/>
      </c>
      <c r="B183" s="4"/>
      <c r="C183" s="48" t="str">
        <f t="shared" si="12"/>
        <v/>
      </c>
      <c r="D183" s="47" t="str">
        <f t="shared" si="13"/>
        <v/>
      </c>
      <c r="E183" s="59"/>
      <c r="F183" s="47"/>
      <c r="G183" s="65" t="str">
        <f t="shared" si="11"/>
        <v/>
      </c>
    </row>
    <row r="184" spans="1:7" ht="14.25" customHeight="1">
      <c r="A184" s="62" t="str">
        <f t="shared" si="10"/>
        <v/>
      </c>
      <c r="B184" s="4"/>
      <c r="C184" s="48" t="str">
        <f t="shared" si="12"/>
        <v/>
      </c>
      <c r="D184" s="47" t="str">
        <f t="shared" si="13"/>
        <v/>
      </c>
      <c r="E184" s="59"/>
      <c r="F184" s="47"/>
      <c r="G184" s="65" t="str">
        <f t="shared" si="11"/>
        <v/>
      </c>
    </row>
    <row r="185" spans="1:7" ht="14.25" customHeight="1">
      <c r="A185" s="62" t="str">
        <f t="shared" si="10"/>
        <v/>
      </c>
      <c r="B185" s="4"/>
      <c r="C185" s="48" t="str">
        <f t="shared" si="12"/>
        <v/>
      </c>
      <c r="D185" s="47" t="str">
        <f t="shared" si="13"/>
        <v/>
      </c>
      <c r="E185" s="59"/>
      <c r="F185" s="47"/>
      <c r="G185" s="65" t="str">
        <f t="shared" si="11"/>
        <v/>
      </c>
    </row>
    <row r="186" spans="1:7" ht="14.25" customHeight="1">
      <c r="A186" s="62" t="str">
        <f t="shared" si="10"/>
        <v/>
      </c>
      <c r="B186" s="4"/>
      <c r="C186" s="48" t="str">
        <f t="shared" si="12"/>
        <v/>
      </c>
      <c r="D186" s="47" t="str">
        <f t="shared" si="13"/>
        <v/>
      </c>
      <c r="E186" s="59"/>
      <c r="F186" s="47"/>
      <c r="G186" s="65" t="str">
        <f t="shared" si="11"/>
        <v/>
      </c>
    </row>
    <row r="187" spans="1:7" ht="14.25" customHeight="1">
      <c r="A187" s="62" t="str">
        <f t="shared" si="10"/>
        <v/>
      </c>
      <c r="B187" s="4"/>
      <c r="C187" s="48" t="str">
        <f t="shared" si="12"/>
        <v/>
      </c>
      <c r="D187" s="47" t="str">
        <f t="shared" si="13"/>
        <v/>
      </c>
      <c r="E187" s="59"/>
      <c r="F187" s="47"/>
      <c r="G187" s="65" t="str">
        <f t="shared" si="11"/>
        <v/>
      </c>
    </row>
    <row r="188" spans="1:7" ht="14.25" customHeight="1">
      <c r="A188" s="62" t="str">
        <f t="shared" si="10"/>
        <v/>
      </c>
      <c r="B188" s="4"/>
      <c r="C188" s="48" t="str">
        <f t="shared" si="12"/>
        <v/>
      </c>
      <c r="D188" s="47" t="str">
        <f t="shared" si="13"/>
        <v/>
      </c>
      <c r="E188" s="59"/>
      <c r="F188" s="47"/>
      <c r="G188" s="65" t="str">
        <f t="shared" si="11"/>
        <v/>
      </c>
    </row>
    <row r="189" spans="1:7" ht="14.25" customHeight="1">
      <c r="A189" s="62" t="str">
        <f t="shared" si="10"/>
        <v/>
      </c>
      <c r="B189" s="4"/>
      <c r="C189" s="48" t="str">
        <f t="shared" si="12"/>
        <v/>
      </c>
      <c r="D189" s="47" t="str">
        <f t="shared" si="13"/>
        <v/>
      </c>
      <c r="E189" s="59"/>
      <c r="F189" s="47"/>
      <c r="G189" s="65" t="str">
        <f t="shared" si="11"/>
        <v/>
      </c>
    </row>
    <row r="190" spans="1:7" ht="14.25" customHeight="1">
      <c r="A190" s="62" t="str">
        <f t="shared" si="10"/>
        <v/>
      </c>
      <c r="B190" s="4"/>
      <c r="C190" s="48" t="str">
        <f t="shared" si="12"/>
        <v/>
      </c>
      <c r="D190" s="47" t="str">
        <f t="shared" si="13"/>
        <v/>
      </c>
      <c r="E190" s="59"/>
      <c r="F190" s="47"/>
      <c r="G190" s="65" t="str">
        <f t="shared" si="11"/>
        <v/>
      </c>
    </row>
    <row r="191" spans="1:7" ht="14.25" customHeight="1">
      <c r="A191" s="62" t="str">
        <f t="shared" si="10"/>
        <v/>
      </c>
      <c r="B191" s="4"/>
      <c r="C191" s="48" t="str">
        <f t="shared" si="12"/>
        <v/>
      </c>
      <c r="D191" s="47" t="str">
        <f t="shared" si="13"/>
        <v/>
      </c>
      <c r="E191" s="59"/>
      <c r="F191" s="47"/>
      <c r="G191" s="65" t="str">
        <f t="shared" si="11"/>
        <v/>
      </c>
    </row>
    <row r="192" spans="1:7" ht="14.25" customHeight="1">
      <c r="A192" s="62" t="str">
        <f t="shared" si="10"/>
        <v/>
      </c>
      <c r="B192" s="4"/>
      <c r="C192" s="48" t="str">
        <f t="shared" si="12"/>
        <v/>
      </c>
      <c r="D192" s="47" t="str">
        <f t="shared" si="13"/>
        <v/>
      </c>
      <c r="E192" s="59"/>
      <c r="F192" s="47"/>
      <c r="G192" s="65" t="str">
        <f t="shared" si="11"/>
        <v/>
      </c>
    </row>
    <row r="193" spans="1:7" ht="14.25" customHeight="1">
      <c r="A193" s="62" t="str">
        <f t="shared" si="10"/>
        <v/>
      </c>
      <c r="B193" s="4"/>
      <c r="C193" s="48" t="str">
        <f t="shared" si="12"/>
        <v/>
      </c>
      <c r="D193" s="47" t="str">
        <f t="shared" si="13"/>
        <v/>
      </c>
      <c r="E193" s="59"/>
      <c r="F193" s="47"/>
      <c r="G193" s="65" t="str">
        <f t="shared" si="11"/>
        <v/>
      </c>
    </row>
    <row r="194" spans="1:7" ht="14.25" customHeight="1">
      <c r="A194" s="62" t="str">
        <f t="shared" si="10"/>
        <v/>
      </c>
      <c r="B194" s="4"/>
      <c r="C194" s="48" t="str">
        <f t="shared" si="12"/>
        <v/>
      </c>
      <c r="D194" s="47" t="str">
        <f t="shared" si="13"/>
        <v/>
      </c>
      <c r="E194" s="59"/>
      <c r="F194" s="47"/>
      <c r="G194" s="65" t="str">
        <f t="shared" si="11"/>
        <v/>
      </c>
    </row>
    <row r="195" spans="1:7" ht="14.25" customHeight="1">
      <c r="A195" s="62" t="str">
        <f t="shared" si="10"/>
        <v/>
      </c>
      <c r="B195" s="4"/>
      <c r="C195" s="48" t="str">
        <f t="shared" si="12"/>
        <v/>
      </c>
      <c r="D195" s="47" t="str">
        <f t="shared" si="13"/>
        <v/>
      </c>
      <c r="E195" s="59"/>
      <c r="F195" s="47"/>
      <c r="G195" s="65" t="str">
        <f t="shared" si="11"/>
        <v/>
      </c>
    </row>
    <row r="196" spans="1:7" ht="14.25" customHeight="1">
      <c r="A196" s="62" t="str">
        <f t="shared" si="10"/>
        <v/>
      </c>
      <c r="B196" s="4"/>
      <c r="C196" s="48" t="str">
        <f t="shared" si="12"/>
        <v/>
      </c>
      <c r="D196" s="47" t="str">
        <f t="shared" si="13"/>
        <v/>
      </c>
      <c r="E196" s="59"/>
      <c r="F196" s="47"/>
      <c r="G196" s="65" t="str">
        <f t="shared" si="11"/>
        <v/>
      </c>
    </row>
    <row r="197" spans="1:7" ht="14.25" customHeight="1">
      <c r="A197" s="62" t="str">
        <f t="shared" ref="A197:A260" si="14">IF(B197="","",IF(A196=999,1,A196+1))</f>
        <v/>
      </c>
      <c r="B197" s="4"/>
      <c r="C197" s="48" t="str">
        <f t="shared" si="12"/>
        <v/>
      </c>
      <c r="D197" s="47" t="str">
        <f t="shared" si="13"/>
        <v/>
      </c>
      <c r="E197" s="59"/>
      <c r="F197" s="47"/>
      <c r="G197" s="65" t="str">
        <f t="shared" ref="G197:G260" si="15">IF(AND(E197="",F197=""),"",IF(F197="",IF(D197="M",VLOOKUP(E197,J$2:L$21,2,TRUE),VLOOKUP(E197,J$2:L$21,3,TRUE)),IF(D197="M",VLOOKUP(F197,J$24:L$45,2,TRUE),VLOOKUP(F197,J$24:L$45,3,TRUE))))</f>
        <v/>
      </c>
    </row>
    <row r="198" spans="1:7" ht="14.25" customHeight="1">
      <c r="A198" s="62" t="str">
        <f t="shared" si="14"/>
        <v/>
      </c>
      <c r="B198" s="4"/>
      <c r="C198" s="48" t="str">
        <f t="shared" ref="C198:C261" si="16">IF(B198="","",IF(C197="","",C197))</f>
        <v/>
      </c>
      <c r="D198" s="47" t="str">
        <f t="shared" ref="D198:D261" si="17">IF(B198="","",IF(D197="","",D197))</f>
        <v/>
      </c>
      <c r="E198" s="59"/>
      <c r="F198" s="47"/>
      <c r="G198" s="65" t="str">
        <f t="shared" si="15"/>
        <v/>
      </c>
    </row>
    <row r="199" spans="1:7" ht="14.25" customHeight="1">
      <c r="A199" s="62" t="str">
        <f t="shared" si="14"/>
        <v/>
      </c>
      <c r="B199" s="4"/>
      <c r="C199" s="48" t="str">
        <f t="shared" si="16"/>
        <v/>
      </c>
      <c r="D199" s="47" t="str">
        <f t="shared" si="17"/>
        <v/>
      </c>
      <c r="E199" s="59"/>
      <c r="F199" s="47"/>
      <c r="G199" s="65" t="str">
        <f t="shared" si="15"/>
        <v/>
      </c>
    </row>
    <row r="200" spans="1:7" ht="14.25" customHeight="1">
      <c r="A200" s="62" t="str">
        <f t="shared" si="14"/>
        <v/>
      </c>
      <c r="B200" s="4"/>
      <c r="C200" s="48" t="str">
        <f t="shared" si="16"/>
        <v/>
      </c>
      <c r="D200" s="47" t="str">
        <f t="shared" si="17"/>
        <v/>
      </c>
      <c r="E200" s="59"/>
      <c r="F200" s="47"/>
      <c r="G200" s="65" t="str">
        <f t="shared" si="15"/>
        <v/>
      </c>
    </row>
    <row r="201" spans="1:7" ht="14.25" customHeight="1">
      <c r="A201" s="62" t="str">
        <f t="shared" si="14"/>
        <v/>
      </c>
      <c r="B201" s="4"/>
      <c r="C201" s="48" t="str">
        <f t="shared" si="16"/>
        <v/>
      </c>
      <c r="D201" s="47" t="str">
        <f t="shared" si="17"/>
        <v/>
      </c>
      <c r="E201" s="59"/>
      <c r="F201" s="47"/>
      <c r="G201" s="65" t="str">
        <f t="shared" si="15"/>
        <v/>
      </c>
    </row>
    <row r="202" spans="1:7" ht="14.25" customHeight="1">
      <c r="A202" s="62" t="str">
        <f t="shared" si="14"/>
        <v/>
      </c>
      <c r="B202" s="4"/>
      <c r="C202" s="48" t="str">
        <f t="shared" si="16"/>
        <v/>
      </c>
      <c r="D202" s="47" t="str">
        <f t="shared" si="17"/>
        <v/>
      </c>
      <c r="E202" s="59"/>
      <c r="F202" s="47"/>
      <c r="G202" s="65" t="str">
        <f t="shared" si="15"/>
        <v/>
      </c>
    </row>
    <row r="203" spans="1:7" ht="14.25" customHeight="1">
      <c r="A203" s="62" t="str">
        <f t="shared" si="14"/>
        <v/>
      </c>
      <c r="B203" s="4"/>
      <c r="C203" s="48" t="str">
        <f t="shared" si="16"/>
        <v/>
      </c>
      <c r="D203" s="47" t="str">
        <f t="shared" si="17"/>
        <v/>
      </c>
      <c r="E203" s="59"/>
      <c r="F203" s="47"/>
      <c r="G203" s="65" t="str">
        <f t="shared" si="15"/>
        <v/>
      </c>
    </row>
    <row r="204" spans="1:7" ht="14.25" customHeight="1">
      <c r="A204" s="62" t="str">
        <f t="shared" si="14"/>
        <v/>
      </c>
      <c r="B204" s="4"/>
      <c r="C204" s="48" t="str">
        <f t="shared" si="16"/>
        <v/>
      </c>
      <c r="D204" s="47" t="str">
        <f t="shared" si="17"/>
        <v/>
      </c>
      <c r="E204" s="59"/>
      <c r="F204" s="47"/>
      <c r="G204" s="65" t="str">
        <f t="shared" si="15"/>
        <v/>
      </c>
    </row>
    <row r="205" spans="1:7" ht="14.25" customHeight="1">
      <c r="A205" s="62" t="str">
        <f t="shared" si="14"/>
        <v/>
      </c>
      <c r="B205" s="4"/>
      <c r="C205" s="48" t="str">
        <f t="shared" si="16"/>
        <v/>
      </c>
      <c r="D205" s="47" t="str">
        <f t="shared" si="17"/>
        <v/>
      </c>
      <c r="E205" s="59"/>
      <c r="F205" s="47"/>
      <c r="G205" s="65" t="str">
        <f t="shared" si="15"/>
        <v/>
      </c>
    </row>
    <row r="206" spans="1:7" ht="14.25" customHeight="1">
      <c r="A206" s="62" t="str">
        <f t="shared" si="14"/>
        <v/>
      </c>
      <c r="B206" s="4"/>
      <c r="C206" s="48" t="str">
        <f t="shared" si="16"/>
        <v/>
      </c>
      <c r="D206" s="47" t="str">
        <f t="shared" si="17"/>
        <v/>
      </c>
      <c r="E206" s="59"/>
      <c r="F206" s="47"/>
      <c r="G206" s="65" t="str">
        <f t="shared" si="15"/>
        <v/>
      </c>
    </row>
    <row r="207" spans="1:7" ht="14.25" customHeight="1">
      <c r="A207" s="62" t="str">
        <f t="shared" si="14"/>
        <v/>
      </c>
      <c r="B207" s="4"/>
      <c r="C207" s="48" t="str">
        <f t="shared" si="16"/>
        <v/>
      </c>
      <c r="D207" s="47" t="str">
        <f t="shared" si="17"/>
        <v/>
      </c>
      <c r="E207" s="59"/>
      <c r="F207" s="47"/>
      <c r="G207" s="65" t="str">
        <f t="shared" si="15"/>
        <v/>
      </c>
    </row>
    <row r="208" spans="1:7" ht="14.25" customHeight="1">
      <c r="A208" s="62" t="str">
        <f t="shared" si="14"/>
        <v/>
      </c>
      <c r="B208" s="4"/>
      <c r="C208" s="48" t="str">
        <f t="shared" si="16"/>
        <v/>
      </c>
      <c r="D208" s="47" t="str">
        <f t="shared" si="17"/>
        <v/>
      </c>
      <c r="E208" s="59"/>
      <c r="F208" s="47"/>
      <c r="G208" s="65" t="str">
        <f t="shared" si="15"/>
        <v/>
      </c>
    </row>
    <row r="209" spans="1:7" ht="14.25" customHeight="1">
      <c r="A209" s="62" t="str">
        <f t="shared" si="14"/>
        <v/>
      </c>
      <c r="B209" s="4"/>
      <c r="C209" s="48" t="str">
        <f t="shared" si="16"/>
        <v/>
      </c>
      <c r="D209" s="47" t="str">
        <f t="shared" si="17"/>
        <v/>
      </c>
      <c r="E209" s="59"/>
      <c r="F209" s="47"/>
      <c r="G209" s="65" t="str">
        <f t="shared" si="15"/>
        <v/>
      </c>
    </row>
    <row r="210" spans="1:7" ht="14.25" customHeight="1">
      <c r="A210" s="62" t="str">
        <f t="shared" si="14"/>
        <v/>
      </c>
      <c r="B210" s="4"/>
      <c r="C210" s="48" t="str">
        <f t="shared" si="16"/>
        <v/>
      </c>
      <c r="D210" s="47" t="str">
        <f t="shared" si="17"/>
        <v/>
      </c>
      <c r="E210" s="59"/>
      <c r="F210" s="47"/>
      <c r="G210" s="65" t="str">
        <f t="shared" si="15"/>
        <v/>
      </c>
    </row>
    <row r="211" spans="1:7" ht="14.25" customHeight="1">
      <c r="A211" s="62" t="str">
        <f t="shared" si="14"/>
        <v/>
      </c>
      <c r="B211" s="4"/>
      <c r="C211" s="48" t="str">
        <f t="shared" si="16"/>
        <v/>
      </c>
      <c r="D211" s="47" t="str">
        <f t="shared" si="17"/>
        <v/>
      </c>
      <c r="E211" s="59"/>
      <c r="F211" s="47"/>
      <c r="G211" s="65" t="str">
        <f t="shared" si="15"/>
        <v/>
      </c>
    </row>
    <row r="212" spans="1:7" ht="14.25" customHeight="1">
      <c r="A212" s="62" t="str">
        <f t="shared" si="14"/>
        <v/>
      </c>
      <c r="B212" s="4"/>
      <c r="C212" s="48" t="str">
        <f t="shared" si="16"/>
        <v/>
      </c>
      <c r="D212" s="47" t="str">
        <f t="shared" si="17"/>
        <v/>
      </c>
      <c r="E212" s="59"/>
      <c r="F212" s="47"/>
      <c r="G212" s="65" t="str">
        <f t="shared" si="15"/>
        <v/>
      </c>
    </row>
    <row r="213" spans="1:7" ht="14.25" customHeight="1">
      <c r="A213" s="62" t="str">
        <f t="shared" si="14"/>
        <v/>
      </c>
      <c r="B213" s="4"/>
      <c r="C213" s="48" t="str">
        <f t="shared" si="16"/>
        <v/>
      </c>
      <c r="D213" s="47" t="str">
        <f t="shared" si="17"/>
        <v/>
      </c>
      <c r="E213" s="59"/>
      <c r="F213" s="47"/>
      <c r="G213" s="65" t="str">
        <f t="shared" si="15"/>
        <v/>
      </c>
    </row>
    <row r="214" spans="1:7" ht="14.25" customHeight="1">
      <c r="A214" s="62" t="str">
        <f t="shared" si="14"/>
        <v/>
      </c>
      <c r="B214" s="4"/>
      <c r="C214" s="48" t="str">
        <f t="shared" si="16"/>
        <v/>
      </c>
      <c r="D214" s="47" t="str">
        <f t="shared" si="17"/>
        <v/>
      </c>
      <c r="E214" s="59"/>
      <c r="F214" s="47"/>
      <c r="G214" s="65" t="str">
        <f t="shared" si="15"/>
        <v/>
      </c>
    </row>
    <row r="215" spans="1:7" ht="14.25" customHeight="1">
      <c r="A215" s="62" t="str">
        <f t="shared" si="14"/>
        <v/>
      </c>
      <c r="B215" s="4"/>
      <c r="C215" s="48" t="str">
        <f t="shared" si="16"/>
        <v/>
      </c>
      <c r="D215" s="47" t="str">
        <f t="shared" si="17"/>
        <v/>
      </c>
      <c r="E215" s="59"/>
      <c r="F215" s="47"/>
      <c r="G215" s="65" t="str">
        <f t="shared" si="15"/>
        <v/>
      </c>
    </row>
    <row r="216" spans="1:7" ht="14.25" customHeight="1">
      <c r="A216" s="62" t="str">
        <f t="shared" si="14"/>
        <v/>
      </c>
      <c r="B216" s="4"/>
      <c r="C216" s="48" t="str">
        <f t="shared" si="16"/>
        <v/>
      </c>
      <c r="D216" s="47" t="str">
        <f t="shared" si="17"/>
        <v/>
      </c>
      <c r="E216" s="59"/>
      <c r="F216" s="47"/>
      <c r="G216" s="65" t="str">
        <f t="shared" si="15"/>
        <v/>
      </c>
    </row>
    <row r="217" spans="1:7" ht="14.25" customHeight="1">
      <c r="A217" s="62" t="str">
        <f t="shared" si="14"/>
        <v/>
      </c>
      <c r="B217" s="4"/>
      <c r="C217" s="48" t="str">
        <f t="shared" si="16"/>
        <v/>
      </c>
      <c r="D217" s="47" t="str">
        <f t="shared" si="17"/>
        <v/>
      </c>
      <c r="E217" s="59"/>
      <c r="F217" s="47"/>
      <c r="G217" s="65" t="str">
        <f t="shared" si="15"/>
        <v/>
      </c>
    </row>
    <row r="218" spans="1:7" ht="14.25" customHeight="1">
      <c r="A218" s="62" t="str">
        <f t="shared" si="14"/>
        <v/>
      </c>
      <c r="B218" s="4"/>
      <c r="C218" s="48" t="str">
        <f t="shared" si="16"/>
        <v/>
      </c>
      <c r="D218" s="47" t="str">
        <f t="shared" si="17"/>
        <v/>
      </c>
      <c r="E218" s="59"/>
      <c r="F218" s="47"/>
      <c r="G218" s="65" t="str">
        <f t="shared" si="15"/>
        <v/>
      </c>
    </row>
    <row r="219" spans="1:7" ht="14.25" customHeight="1">
      <c r="A219" s="62" t="str">
        <f t="shared" si="14"/>
        <v/>
      </c>
      <c r="B219" s="4"/>
      <c r="C219" s="48" t="str">
        <f t="shared" si="16"/>
        <v/>
      </c>
      <c r="D219" s="47" t="str">
        <f t="shared" si="17"/>
        <v/>
      </c>
      <c r="E219" s="59"/>
      <c r="F219" s="47"/>
      <c r="G219" s="65" t="str">
        <f t="shared" si="15"/>
        <v/>
      </c>
    </row>
    <row r="220" spans="1:7" ht="14.25" customHeight="1">
      <c r="A220" s="62" t="str">
        <f t="shared" si="14"/>
        <v/>
      </c>
      <c r="B220" s="4"/>
      <c r="C220" s="48" t="str">
        <f t="shared" si="16"/>
        <v/>
      </c>
      <c r="D220" s="47" t="str">
        <f t="shared" si="17"/>
        <v/>
      </c>
      <c r="E220" s="59"/>
      <c r="F220" s="47"/>
      <c r="G220" s="65" t="str">
        <f t="shared" si="15"/>
        <v/>
      </c>
    </row>
    <row r="221" spans="1:7" ht="14.25" customHeight="1">
      <c r="A221" s="62" t="str">
        <f t="shared" si="14"/>
        <v/>
      </c>
      <c r="B221" s="4"/>
      <c r="C221" s="48" t="str">
        <f t="shared" si="16"/>
        <v/>
      </c>
      <c r="D221" s="47" t="str">
        <f t="shared" si="17"/>
        <v/>
      </c>
      <c r="E221" s="59"/>
      <c r="F221" s="47"/>
      <c r="G221" s="65" t="str">
        <f t="shared" si="15"/>
        <v/>
      </c>
    </row>
    <row r="222" spans="1:7" ht="14.25" customHeight="1">
      <c r="A222" s="62" t="str">
        <f t="shared" si="14"/>
        <v/>
      </c>
      <c r="B222" s="4"/>
      <c r="C222" s="48" t="str">
        <f t="shared" si="16"/>
        <v/>
      </c>
      <c r="D222" s="47" t="str">
        <f t="shared" si="17"/>
        <v/>
      </c>
      <c r="E222" s="59"/>
      <c r="F222" s="47"/>
      <c r="G222" s="65" t="str">
        <f t="shared" si="15"/>
        <v/>
      </c>
    </row>
    <row r="223" spans="1:7" ht="14.25" customHeight="1">
      <c r="A223" s="62" t="str">
        <f t="shared" si="14"/>
        <v/>
      </c>
      <c r="B223" s="4"/>
      <c r="C223" s="48" t="str">
        <f t="shared" si="16"/>
        <v/>
      </c>
      <c r="D223" s="47" t="str">
        <f t="shared" si="17"/>
        <v/>
      </c>
      <c r="E223" s="59"/>
      <c r="F223" s="47"/>
      <c r="G223" s="65" t="str">
        <f t="shared" si="15"/>
        <v/>
      </c>
    </row>
    <row r="224" spans="1:7" ht="14.25" customHeight="1">
      <c r="A224" s="62" t="str">
        <f t="shared" si="14"/>
        <v/>
      </c>
      <c r="B224" s="4"/>
      <c r="C224" s="48" t="str">
        <f t="shared" si="16"/>
        <v/>
      </c>
      <c r="D224" s="47" t="str">
        <f t="shared" si="17"/>
        <v/>
      </c>
      <c r="E224" s="59"/>
      <c r="F224" s="47"/>
      <c r="G224" s="65" t="str">
        <f t="shared" si="15"/>
        <v/>
      </c>
    </row>
    <row r="225" spans="1:7" ht="14.25" customHeight="1">
      <c r="A225" s="62" t="str">
        <f t="shared" si="14"/>
        <v/>
      </c>
      <c r="B225" s="4"/>
      <c r="C225" s="48" t="str">
        <f t="shared" si="16"/>
        <v/>
      </c>
      <c r="D225" s="47" t="str">
        <f t="shared" si="17"/>
        <v/>
      </c>
      <c r="E225" s="59"/>
      <c r="F225" s="47"/>
      <c r="G225" s="65" t="str">
        <f t="shared" si="15"/>
        <v/>
      </c>
    </row>
    <row r="226" spans="1:7" ht="14.25" customHeight="1">
      <c r="A226" s="62" t="str">
        <f t="shared" si="14"/>
        <v/>
      </c>
      <c r="B226" s="4"/>
      <c r="C226" s="48" t="str">
        <f t="shared" si="16"/>
        <v/>
      </c>
      <c r="D226" s="47" t="str">
        <f t="shared" si="17"/>
        <v/>
      </c>
      <c r="E226" s="59"/>
      <c r="F226" s="47"/>
      <c r="G226" s="65" t="str">
        <f t="shared" si="15"/>
        <v/>
      </c>
    </row>
    <row r="227" spans="1:7" ht="14.25" customHeight="1">
      <c r="A227" s="62" t="str">
        <f t="shared" si="14"/>
        <v/>
      </c>
      <c r="B227" s="4"/>
      <c r="C227" s="48" t="str">
        <f t="shared" si="16"/>
        <v/>
      </c>
      <c r="D227" s="47" t="str">
        <f t="shared" si="17"/>
        <v/>
      </c>
      <c r="E227" s="59"/>
      <c r="F227" s="47"/>
      <c r="G227" s="65" t="str">
        <f t="shared" si="15"/>
        <v/>
      </c>
    </row>
    <row r="228" spans="1:7" ht="14.25" customHeight="1">
      <c r="A228" s="62" t="str">
        <f t="shared" si="14"/>
        <v/>
      </c>
      <c r="B228" s="4"/>
      <c r="C228" s="48" t="str">
        <f t="shared" si="16"/>
        <v/>
      </c>
      <c r="D228" s="47" t="str">
        <f t="shared" si="17"/>
        <v/>
      </c>
      <c r="E228" s="59"/>
      <c r="F228" s="47"/>
      <c r="G228" s="65" t="str">
        <f t="shared" si="15"/>
        <v/>
      </c>
    </row>
    <row r="229" spans="1:7" ht="14.25" customHeight="1">
      <c r="A229" s="62" t="str">
        <f t="shared" si="14"/>
        <v/>
      </c>
      <c r="B229" s="4"/>
      <c r="C229" s="48" t="str">
        <f t="shared" si="16"/>
        <v/>
      </c>
      <c r="D229" s="47" t="str">
        <f t="shared" si="17"/>
        <v/>
      </c>
      <c r="E229" s="59"/>
      <c r="F229" s="47"/>
      <c r="G229" s="65" t="str">
        <f t="shared" si="15"/>
        <v/>
      </c>
    </row>
    <row r="230" spans="1:7" ht="14.25" customHeight="1">
      <c r="A230" s="62" t="str">
        <f t="shared" si="14"/>
        <v/>
      </c>
      <c r="B230" s="4"/>
      <c r="C230" s="48" t="str">
        <f t="shared" si="16"/>
        <v/>
      </c>
      <c r="D230" s="47" t="str">
        <f t="shared" si="17"/>
        <v/>
      </c>
      <c r="E230" s="59"/>
      <c r="F230" s="47"/>
      <c r="G230" s="65" t="str">
        <f t="shared" si="15"/>
        <v/>
      </c>
    </row>
    <row r="231" spans="1:7" ht="14.25" customHeight="1">
      <c r="A231" s="62" t="str">
        <f t="shared" si="14"/>
        <v/>
      </c>
      <c r="B231" s="4"/>
      <c r="C231" s="48" t="str">
        <f t="shared" si="16"/>
        <v/>
      </c>
      <c r="D231" s="47" t="str">
        <f t="shared" si="17"/>
        <v/>
      </c>
      <c r="E231" s="59"/>
      <c r="F231" s="47"/>
      <c r="G231" s="65" t="str">
        <f t="shared" si="15"/>
        <v/>
      </c>
    </row>
    <row r="232" spans="1:7" ht="14.25" customHeight="1">
      <c r="A232" s="62" t="str">
        <f t="shared" si="14"/>
        <v/>
      </c>
      <c r="B232" s="4"/>
      <c r="C232" s="48" t="str">
        <f t="shared" si="16"/>
        <v/>
      </c>
      <c r="D232" s="47" t="str">
        <f t="shared" si="17"/>
        <v/>
      </c>
      <c r="E232" s="59"/>
      <c r="F232" s="47"/>
      <c r="G232" s="65" t="str">
        <f t="shared" si="15"/>
        <v/>
      </c>
    </row>
    <row r="233" spans="1:7" ht="14.25" customHeight="1">
      <c r="A233" s="62" t="str">
        <f t="shared" si="14"/>
        <v/>
      </c>
      <c r="B233" s="4"/>
      <c r="C233" s="48" t="str">
        <f t="shared" si="16"/>
        <v/>
      </c>
      <c r="D233" s="47" t="str">
        <f t="shared" si="17"/>
        <v/>
      </c>
      <c r="E233" s="59"/>
      <c r="F233" s="47"/>
      <c r="G233" s="65" t="str">
        <f t="shared" si="15"/>
        <v/>
      </c>
    </row>
    <row r="234" spans="1:7" ht="14.25" customHeight="1">
      <c r="A234" s="62" t="str">
        <f t="shared" si="14"/>
        <v/>
      </c>
      <c r="B234" s="4"/>
      <c r="C234" s="48" t="str">
        <f t="shared" si="16"/>
        <v/>
      </c>
      <c r="D234" s="47" t="str">
        <f t="shared" si="17"/>
        <v/>
      </c>
      <c r="E234" s="59"/>
      <c r="F234" s="47"/>
      <c r="G234" s="65" t="str">
        <f t="shared" si="15"/>
        <v/>
      </c>
    </row>
    <row r="235" spans="1:7" ht="14.25" customHeight="1">
      <c r="A235" s="62" t="str">
        <f t="shared" si="14"/>
        <v/>
      </c>
      <c r="B235" s="4"/>
      <c r="C235" s="48" t="str">
        <f t="shared" si="16"/>
        <v/>
      </c>
      <c r="D235" s="47" t="str">
        <f t="shared" si="17"/>
        <v/>
      </c>
      <c r="E235" s="59"/>
      <c r="F235" s="47"/>
      <c r="G235" s="65" t="str">
        <f t="shared" si="15"/>
        <v/>
      </c>
    </row>
    <row r="236" spans="1:7" ht="14.25" customHeight="1">
      <c r="A236" s="62" t="str">
        <f t="shared" si="14"/>
        <v/>
      </c>
      <c r="B236" s="4"/>
      <c r="C236" s="48" t="str">
        <f t="shared" si="16"/>
        <v/>
      </c>
      <c r="D236" s="47" t="str">
        <f t="shared" si="17"/>
        <v/>
      </c>
      <c r="E236" s="59"/>
      <c r="F236" s="47"/>
      <c r="G236" s="65" t="str">
        <f t="shared" si="15"/>
        <v/>
      </c>
    </row>
    <row r="237" spans="1:7" ht="14.25" customHeight="1">
      <c r="A237" s="62" t="str">
        <f t="shared" si="14"/>
        <v/>
      </c>
      <c r="B237" s="4"/>
      <c r="C237" s="48" t="str">
        <f t="shared" si="16"/>
        <v/>
      </c>
      <c r="D237" s="47" t="str">
        <f t="shared" si="17"/>
        <v/>
      </c>
      <c r="E237" s="59"/>
      <c r="F237" s="47"/>
      <c r="G237" s="65" t="str">
        <f t="shared" si="15"/>
        <v/>
      </c>
    </row>
    <row r="238" spans="1:7" ht="14.25" customHeight="1">
      <c r="A238" s="62" t="str">
        <f t="shared" si="14"/>
        <v/>
      </c>
      <c r="B238" s="4"/>
      <c r="C238" s="48" t="str">
        <f t="shared" si="16"/>
        <v/>
      </c>
      <c r="D238" s="47" t="str">
        <f t="shared" si="17"/>
        <v/>
      </c>
      <c r="E238" s="59"/>
      <c r="F238" s="47"/>
      <c r="G238" s="65" t="str">
        <f t="shared" si="15"/>
        <v/>
      </c>
    </row>
    <row r="239" spans="1:7" ht="14.25" customHeight="1">
      <c r="A239" s="62" t="str">
        <f t="shared" si="14"/>
        <v/>
      </c>
      <c r="B239" s="4"/>
      <c r="C239" s="48" t="str">
        <f t="shared" si="16"/>
        <v/>
      </c>
      <c r="D239" s="47" t="str">
        <f t="shared" si="17"/>
        <v/>
      </c>
      <c r="E239" s="59"/>
      <c r="F239" s="47"/>
      <c r="G239" s="65" t="str">
        <f t="shared" si="15"/>
        <v/>
      </c>
    </row>
    <row r="240" spans="1:7" ht="14.25" customHeight="1">
      <c r="A240" s="62" t="str">
        <f t="shared" si="14"/>
        <v/>
      </c>
      <c r="B240" s="4"/>
      <c r="C240" s="48" t="str">
        <f t="shared" si="16"/>
        <v/>
      </c>
      <c r="D240" s="47" t="str">
        <f t="shared" si="17"/>
        <v/>
      </c>
      <c r="E240" s="59"/>
      <c r="F240" s="47"/>
      <c r="G240" s="65" t="str">
        <f t="shared" si="15"/>
        <v/>
      </c>
    </row>
    <row r="241" spans="1:7" ht="14.25" customHeight="1">
      <c r="A241" s="62" t="str">
        <f t="shared" si="14"/>
        <v/>
      </c>
      <c r="B241" s="4"/>
      <c r="C241" s="48" t="str">
        <f t="shared" si="16"/>
        <v/>
      </c>
      <c r="D241" s="47" t="str">
        <f t="shared" si="17"/>
        <v/>
      </c>
      <c r="E241" s="59"/>
      <c r="F241" s="47"/>
      <c r="G241" s="65" t="str">
        <f t="shared" si="15"/>
        <v/>
      </c>
    </row>
    <row r="242" spans="1:7" ht="14.25" customHeight="1">
      <c r="A242" s="62" t="str">
        <f t="shared" si="14"/>
        <v/>
      </c>
      <c r="B242" s="4"/>
      <c r="C242" s="48" t="str">
        <f t="shared" si="16"/>
        <v/>
      </c>
      <c r="D242" s="47" t="str">
        <f t="shared" si="17"/>
        <v/>
      </c>
      <c r="E242" s="59"/>
      <c r="F242" s="47"/>
      <c r="G242" s="65" t="str">
        <f t="shared" si="15"/>
        <v/>
      </c>
    </row>
    <row r="243" spans="1:7" ht="14.25" customHeight="1">
      <c r="A243" s="62" t="str">
        <f t="shared" si="14"/>
        <v/>
      </c>
      <c r="B243" s="4"/>
      <c r="C243" s="48" t="str">
        <f t="shared" si="16"/>
        <v/>
      </c>
      <c r="D243" s="47" t="str">
        <f t="shared" si="17"/>
        <v/>
      </c>
      <c r="E243" s="59"/>
      <c r="F243" s="47"/>
      <c r="G243" s="65" t="str">
        <f t="shared" si="15"/>
        <v/>
      </c>
    </row>
    <row r="244" spans="1:7" ht="14.25" customHeight="1">
      <c r="A244" s="62" t="str">
        <f t="shared" si="14"/>
        <v/>
      </c>
      <c r="B244" s="4"/>
      <c r="C244" s="48" t="str">
        <f t="shared" si="16"/>
        <v/>
      </c>
      <c r="D244" s="47" t="str">
        <f t="shared" si="17"/>
        <v/>
      </c>
      <c r="E244" s="59"/>
      <c r="F244" s="47"/>
      <c r="G244" s="65" t="str">
        <f t="shared" si="15"/>
        <v/>
      </c>
    </row>
    <row r="245" spans="1:7" ht="14.25" customHeight="1">
      <c r="A245" s="62" t="str">
        <f t="shared" si="14"/>
        <v/>
      </c>
      <c r="B245" s="4"/>
      <c r="C245" s="48" t="str">
        <f t="shared" si="16"/>
        <v/>
      </c>
      <c r="D245" s="47" t="str">
        <f t="shared" si="17"/>
        <v/>
      </c>
      <c r="E245" s="59"/>
      <c r="F245" s="47"/>
      <c r="G245" s="65" t="str">
        <f t="shared" si="15"/>
        <v/>
      </c>
    </row>
    <row r="246" spans="1:7" ht="14.25" customHeight="1">
      <c r="A246" s="62" t="str">
        <f t="shared" si="14"/>
        <v/>
      </c>
      <c r="B246" s="4"/>
      <c r="C246" s="48" t="str">
        <f t="shared" si="16"/>
        <v/>
      </c>
      <c r="D246" s="47" t="str">
        <f t="shared" si="17"/>
        <v/>
      </c>
      <c r="E246" s="59"/>
      <c r="F246" s="47"/>
      <c r="G246" s="65" t="str">
        <f t="shared" si="15"/>
        <v/>
      </c>
    </row>
    <row r="247" spans="1:7" ht="14.25" customHeight="1">
      <c r="A247" s="62" t="str">
        <f t="shared" si="14"/>
        <v/>
      </c>
      <c r="B247" s="4"/>
      <c r="C247" s="48" t="str">
        <f t="shared" si="16"/>
        <v/>
      </c>
      <c r="D247" s="47" t="str">
        <f t="shared" si="17"/>
        <v/>
      </c>
      <c r="E247" s="59"/>
      <c r="F247" s="47"/>
      <c r="G247" s="65" t="str">
        <f t="shared" si="15"/>
        <v/>
      </c>
    </row>
    <row r="248" spans="1:7" ht="14.25" customHeight="1">
      <c r="A248" s="62" t="str">
        <f t="shared" si="14"/>
        <v/>
      </c>
      <c r="B248" s="4"/>
      <c r="C248" s="48" t="str">
        <f t="shared" si="16"/>
        <v/>
      </c>
      <c r="D248" s="47" t="str">
        <f t="shared" si="17"/>
        <v/>
      </c>
      <c r="E248" s="59"/>
      <c r="F248" s="47"/>
      <c r="G248" s="65" t="str">
        <f t="shared" si="15"/>
        <v/>
      </c>
    </row>
    <row r="249" spans="1:7" ht="14.25" customHeight="1">
      <c r="A249" s="62" t="str">
        <f t="shared" si="14"/>
        <v/>
      </c>
      <c r="B249" s="4"/>
      <c r="C249" s="48" t="str">
        <f t="shared" si="16"/>
        <v/>
      </c>
      <c r="D249" s="47" t="str">
        <f t="shared" si="17"/>
        <v/>
      </c>
      <c r="E249" s="59"/>
      <c r="F249" s="47"/>
      <c r="G249" s="65" t="str">
        <f t="shared" si="15"/>
        <v/>
      </c>
    </row>
    <row r="250" spans="1:7" ht="14.25" customHeight="1">
      <c r="A250" s="62" t="str">
        <f t="shared" si="14"/>
        <v/>
      </c>
      <c r="B250" s="4"/>
      <c r="C250" s="48" t="str">
        <f t="shared" si="16"/>
        <v/>
      </c>
      <c r="D250" s="47" t="str">
        <f t="shared" si="17"/>
        <v/>
      </c>
      <c r="E250" s="59"/>
      <c r="F250" s="47"/>
      <c r="G250" s="65" t="str">
        <f t="shared" si="15"/>
        <v/>
      </c>
    </row>
    <row r="251" spans="1:7" ht="14.25" customHeight="1">
      <c r="A251" s="62" t="str">
        <f t="shared" si="14"/>
        <v/>
      </c>
      <c r="B251" s="4"/>
      <c r="C251" s="48" t="str">
        <f t="shared" si="16"/>
        <v/>
      </c>
      <c r="D251" s="47" t="str">
        <f t="shared" si="17"/>
        <v/>
      </c>
      <c r="E251" s="59"/>
      <c r="F251" s="47"/>
      <c r="G251" s="65" t="str">
        <f t="shared" si="15"/>
        <v/>
      </c>
    </row>
    <row r="252" spans="1:7" ht="14.25" customHeight="1">
      <c r="A252" s="62" t="str">
        <f t="shared" si="14"/>
        <v/>
      </c>
      <c r="B252" s="4"/>
      <c r="C252" s="48" t="str">
        <f t="shared" si="16"/>
        <v/>
      </c>
      <c r="D252" s="47" t="str">
        <f t="shared" si="17"/>
        <v/>
      </c>
      <c r="E252" s="59"/>
      <c r="F252" s="47"/>
      <c r="G252" s="65" t="str">
        <f t="shared" si="15"/>
        <v/>
      </c>
    </row>
    <row r="253" spans="1:7" ht="14.25" customHeight="1">
      <c r="A253" s="62" t="str">
        <f t="shared" si="14"/>
        <v/>
      </c>
      <c r="B253" s="4"/>
      <c r="C253" s="48" t="str">
        <f t="shared" si="16"/>
        <v/>
      </c>
      <c r="D253" s="47" t="str">
        <f t="shared" si="17"/>
        <v/>
      </c>
      <c r="E253" s="59"/>
      <c r="F253" s="47"/>
      <c r="G253" s="65" t="str">
        <f t="shared" si="15"/>
        <v/>
      </c>
    </row>
    <row r="254" spans="1:7" ht="14.25" customHeight="1">
      <c r="A254" s="62" t="str">
        <f t="shared" si="14"/>
        <v/>
      </c>
      <c r="B254" s="4"/>
      <c r="C254" s="48" t="str">
        <f t="shared" si="16"/>
        <v/>
      </c>
      <c r="D254" s="47" t="str">
        <f t="shared" si="17"/>
        <v/>
      </c>
      <c r="E254" s="59"/>
      <c r="F254" s="47"/>
      <c r="G254" s="65" t="str">
        <f t="shared" si="15"/>
        <v/>
      </c>
    </row>
    <row r="255" spans="1:7" ht="14.25" customHeight="1">
      <c r="A255" s="62" t="str">
        <f t="shared" si="14"/>
        <v/>
      </c>
      <c r="B255" s="4"/>
      <c r="C255" s="48" t="str">
        <f t="shared" si="16"/>
        <v/>
      </c>
      <c r="D255" s="47" t="str">
        <f t="shared" si="17"/>
        <v/>
      </c>
      <c r="E255" s="59"/>
      <c r="F255" s="47"/>
      <c r="G255" s="65" t="str">
        <f t="shared" si="15"/>
        <v/>
      </c>
    </row>
    <row r="256" spans="1:7" ht="14.25" customHeight="1">
      <c r="A256" s="62" t="str">
        <f t="shared" si="14"/>
        <v/>
      </c>
      <c r="B256" s="4"/>
      <c r="C256" s="48" t="str">
        <f t="shared" si="16"/>
        <v/>
      </c>
      <c r="D256" s="47" t="str">
        <f t="shared" si="17"/>
        <v/>
      </c>
      <c r="E256" s="59"/>
      <c r="F256" s="47"/>
      <c r="G256" s="65" t="str">
        <f t="shared" si="15"/>
        <v/>
      </c>
    </row>
    <row r="257" spans="1:7" ht="14.25" customHeight="1">
      <c r="A257" s="62" t="str">
        <f t="shared" si="14"/>
        <v/>
      </c>
      <c r="B257" s="4"/>
      <c r="C257" s="48" t="str">
        <f t="shared" si="16"/>
        <v/>
      </c>
      <c r="D257" s="47" t="str">
        <f t="shared" si="17"/>
        <v/>
      </c>
      <c r="E257" s="59"/>
      <c r="F257" s="47"/>
      <c r="G257" s="65" t="str">
        <f t="shared" si="15"/>
        <v/>
      </c>
    </row>
    <row r="258" spans="1:7" ht="14.25" customHeight="1">
      <c r="A258" s="62" t="str">
        <f t="shared" si="14"/>
        <v/>
      </c>
      <c r="B258" s="4"/>
      <c r="C258" s="48" t="str">
        <f t="shared" si="16"/>
        <v/>
      </c>
      <c r="D258" s="47" t="str">
        <f t="shared" si="17"/>
        <v/>
      </c>
      <c r="E258" s="59"/>
      <c r="F258" s="47"/>
      <c r="G258" s="65" t="str">
        <f t="shared" si="15"/>
        <v/>
      </c>
    </row>
    <row r="259" spans="1:7" ht="14.25" customHeight="1">
      <c r="A259" s="62" t="str">
        <f t="shared" si="14"/>
        <v/>
      </c>
      <c r="B259" s="4"/>
      <c r="C259" s="48" t="str">
        <f t="shared" si="16"/>
        <v/>
      </c>
      <c r="D259" s="47" t="str">
        <f t="shared" si="17"/>
        <v/>
      </c>
      <c r="E259" s="59"/>
      <c r="F259" s="47"/>
      <c r="G259" s="65" t="str">
        <f t="shared" si="15"/>
        <v/>
      </c>
    </row>
    <row r="260" spans="1:7" ht="14.25" customHeight="1">
      <c r="A260" s="62" t="str">
        <f t="shared" si="14"/>
        <v/>
      </c>
      <c r="B260" s="4"/>
      <c r="C260" s="48" t="str">
        <f t="shared" si="16"/>
        <v/>
      </c>
      <c r="D260" s="47" t="str">
        <f t="shared" si="17"/>
        <v/>
      </c>
      <c r="E260" s="59"/>
      <c r="F260" s="47"/>
      <c r="G260" s="65" t="str">
        <f t="shared" si="15"/>
        <v/>
      </c>
    </row>
    <row r="261" spans="1:7" ht="14.25" customHeight="1">
      <c r="A261" s="62" t="str">
        <f t="shared" ref="A261:A312" si="18">IF(B261="","",IF(A260=999,1,A260+1))</f>
        <v/>
      </c>
      <c r="B261" s="4"/>
      <c r="C261" s="48" t="str">
        <f t="shared" si="16"/>
        <v/>
      </c>
      <c r="D261" s="47" t="str">
        <f t="shared" si="17"/>
        <v/>
      </c>
      <c r="E261" s="59"/>
      <c r="F261" s="47"/>
      <c r="G261" s="65" t="str">
        <f t="shared" ref="G261:G324" si="19">IF(AND(E261="",F261=""),"",IF(F261="",IF(D261="M",VLOOKUP(E261,J$2:L$21,2,TRUE),VLOOKUP(E261,J$2:L$21,3,TRUE)),IF(D261="M",VLOOKUP(F261,J$24:L$45,2,TRUE),VLOOKUP(F261,J$24:L$45,3,TRUE))))</f>
        <v/>
      </c>
    </row>
    <row r="262" spans="1:7" ht="14.25" customHeight="1">
      <c r="A262" s="62" t="str">
        <f t="shared" si="18"/>
        <v/>
      </c>
      <c r="B262" s="4"/>
      <c r="C262" s="48" t="str">
        <f t="shared" ref="C262:C325" si="20">IF(B262="","",IF(C261="","",C261))</f>
        <v/>
      </c>
      <c r="D262" s="47" t="str">
        <f t="shared" ref="D262:D325" si="21">IF(B262="","",IF(D261="","",D261))</f>
        <v/>
      </c>
      <c r="E262" s="59"/>
      <c r="F262" s="47"/>
      <c r="G262" s="65" t="str">
        <f t="shared" si="19"/>
        <v/>
      </c>
    </row>
    <row r="263" spans="1:7" ht="14.25" customHeight="1">
      <c r="A263" s="62" t="str">
        <f t="shared" si="18"/>
        <v/>
      </c>
      <c r="B263" s="4"/>
      <c r="C263" s="48" t="str">
        <f t="shared" si="20"/>
        <v/>
      </c>
      <c r="D263" s="47" t="str">
        <f t="shared" si="21"/>
        <v/>
      </c>
      <c r="E263" s="59"/>
      <c r="F263" s="47"/>
      <c r="G263" s="65" t="str">
        <f t="shared" si="19"/>
        <v/>
      </c>
    </row>
    <row r="264" spans="1:7" ht="14.25" customHeight="1">
      <c r="A264" s="62" t="str">
        <f t="shared" si="18"/>
        <v/>
      </c>
      <c r="B264" s="4"/>
      <c r="C264" s="48" t="str">
        <f t="shared" si="20"/>
        <v/>
      </c>
      <c r="D264" s="47" t="str">
        <f t="shared" si="21"/>
        <v/>
      </c>
      <c r="E264" s="59"/>
      <c r="F264" s="47"/>
      <c r="G264" s="65" t="str">
        <f t="shared" si="19"/>
        <v/>
      </c>
    </row>
    <row r="265" spans="1:7" ht="14.25" customHeight="1">
      <c r="A265" s="62" t="str">
        <f t="shared" si="18"/>
        <v/>
      </c>
      <c r="B265" s="4"/>
      <c r="C265" s="48" t="str">
        <f t="shared" si="20"/>
        <v/>
      </c>
      <c r="D265" s="47" t="str">
        <f t="shared" si="21"/>
        <v/>
      </c>
      <c r="E265" s="59"/>
      <c r="F265" s="47"/>
      <c r="G265" s="65" t="str">
        <f t="shared" si="19"/>
        <v/>
      </c>
    </row>
    <row r="266" spans="1:7" ht="14.25" customHeight="1">
      <c r="A266" s="62" t="str">
        <f t="shared" si="18"/>
        <v/>
      </c>
      <c r="B266" s="4"/>
      <c r="C266" s="48" t="str">
        <f t="shared" si="20"/>
        <v/>
      </c>
      <c r="D266" s="47" t="str">
        <f t="shared" si="21"/>
        <v/>
      </c>
      <c r="E266" s="59"/>
      <c r="F266" s="47"/>
      <c r="G266" s="65" t="str">
        <f t="shared" si="19"/>
        <v/>
      </c>
    </row>
    <row r="267" spans="1:7" ht="14.25" customHeight="1">
      <c r="A267" s="62" t="str">
        <f t="shared" si="18"/>
        <v/>
      </c>
      <c r="B267" s="4"/>
      <c r="C267" s="48" t="str">
        <f t="shared" si="20"/>
        <v/>
      </c>
      <c r="D267" s="47" t="str">
        <f t="shared" si="21"/>
        <v/>
      </c>
      <c r="E267" s="59"/>
      <c r="F267" s="47"/>
      <c r="G267" s="65" t="str">
        <f t="shared" si="19"/>
        <v/>
      </c>
    </row>
    <row r="268" spans="1:7" ht="14.25" customHeight="1">
      <c r="A268" s="62" t="str">
        <f t="shared" si="18"/>
        <v/>
      </c>
      <c r="B268" s="4"/>
      <c r="C268" s="48" t="str">
        <f t="shared" si="20"/>
        <v/>
      </c>
      <c r="D268" s="47" t="str">
        <f t="shared" si="21"/>
        <v/>
      </c>
      <c r="E268" s="59"/>
      <c r="F268" s="47"/>
      <c r="G268" s="65" t="str">
        <f t="shared" si="19"/>
        <v/>
      </c>
    </row>
    <row r="269" spans="1:7" ht="14.25" customHeight="1">
      <c r="A269" s="62" t="str">
        <f t="shared" si="18"/>
        <v/>
      </c>
      <c r="B269" s="4"/>
      <c r="C269" s="48" t="str">
        <f t="shared" si="20"/>
        <v/>
      </c>
      <c r="D269" s="47" t="str">
        <f t="shared" si="21"/>
        <v/>
      </c>
      <c r="E269" s="59"/>
      <c r="F269" s="47"/>
      <c r="G269" s="65" t="str">
        <f t="shared" si="19"/>
        <v/>
      </c>
    </row>
    <row r="270" spans="1:7" ht="14.25" customHeight="1">
      <c r="A270" s="62" t="str">
        <f t="shared" si="18"/>
        <v/>
      </c>
      <c r="B270" s="4"/>
      <c r="C270" s="48" t="str">
        <f t="shared" si="20"/>
        <v/>
      </c>
      <c r="D270" s="47" t="str">
        <f t="shared" si="21"/>
        <v/>
      </c>
      <c r="E270" s="59"/>
      <c r="F270" s="47"/>
      <c r="G270" s="65" t="str">
        <f t="shared" si="19"/>
        <v/>
      </c>
    </row>
    <row r="271" spans="1:7" ht="14.25" customHeight="1">
      <c r="A271" s="62" t="str">
        <f t="shared" si="18"/>
        <v/>
      </c>
      <c r="B271" s="4"/>
      <c r="C271" s="48" t="str">
        <f t="shared" si="20"/>
        <v/>
      </c>
      <c r="D271" s="47" t="str">
        <f t="shared" si="21"/>
        <v/>
      </c>
      <c r="E271" s="59"/>
      <c r="F271" s="47"/>
      <c r="G271" s="65" t="str">
        <f t="shared" si="19"/>
        <v/>
      </c>
    </row>
    <row r="272" spans="1:7" ht="14.25" customHeight="1">
      <c r="A272" s="62" t="str">
        <f t="shared" si="18"/>
        <v/>
      </c>
      <c r="B272" s="4"/>
      <c r="C272" s="48" t="str">
        <f t="shared" si="20"/>
        <v/>
      </c>
      <c r="D272" s="47" t="str">
        <f t="shared" si="21"/>
        <v/>
      </c>
      <c r="E272" s="59"/>
      <c r="F272" s="47"/>
      <c r="G272" s="65" t="str">
        <f t="shared" si="19"/>
        <v/>
      </c>
    </row>
    <row r="273" spans="1:7" ht="14.25" customHeight="1">
      <c r="A273" s="62" t="str">
        <f t="shared" si="18"/>
        <v/>
      </c>
      <c r="B273" s="4"/>
      <c r="C273" s="48" t="str">
        <f t="shared" si="20"/>
        <v/>
      </c>
      <c r="D273" s="47" t="str">
        <f t="shared" si="21"/>
        <v/>
      </c>
      <c r="E273" s="59"/>
      <c r="F273" s="47"/>
      <c r="G273" s="65" t="str">
        <f t="shared" si="19"/>
        <v/>
      </c>
    </row>
    <row r="274" spans="1:7" ht="14.25" customHeight="1">
      <c r="A274" s="62" t="str">
        <f t="shared" si="18"/>
        <v/>
      </c>
      <c r="B274" s="4"/>
      <c r="C274" s="48" t="str">
        <f t="shared" si="20"/>
        <v/>
      </c>
      <c r="D274" s="47" t="str">
        <f t="shared" si="21"/>
        <v/>
      </c>
      <c r="E274" s="59"/>
      <c r="F274" s="47"/>
      <c r="G274" s="65" t="str">
        <f t="shared" si="19"/>
        <v/>
      </c>
    </row>
    <row r="275" spans="1:7" ht="14.25" customHeight="1">
      <c r="A275" s="62" t="str">
        <f t="shared" si="18"/>
        <v/>
      </c>
      <c r="B275" s="4"/>
      <c r="C275" s="48" t="str">
        <f t="shared" si="20"/>
        <v/>
      </c>
      <c r="D275" s="47" t="str">
        <f t="shared" si="21"/>
        <v/>
      </c>
      <c r="E275" s="59"/>
      <c r="F275" s="47"/>
      <c r="G275" s="65" t="str">
        <f t="shared" si="19"/>
        <v/>
      </c>
    </row>
    <row r="276" spans="1:7" ht="14.25" customHeight="1">
      <c r="A276" s="62" t="str">
        <f t="shared" si="18"/>
        <v/>
      </c>
      <c r="B276" s="4"/>
      <c r="C276" s="48" t="str">
        <f t="shared" si="20"/>
        <v/>
      </c>
      <c r="D276" s="47" t="str">
        <f t="shared" si="21"/>
        <v/>
      </c>
      <c r="E276" s="59"/>
      <c r="F276" s="47"/>
      <c r="G276" s="65" t="str">
        <f t="shared" si="19"/>
        <v/>
      </c>
    </row>
    <row r="277" spans="1:7" ht="14.25" customHeight="1">
      <c r="A277" s="62" t="str">
        <f t="shared" si="18"/>
        <v/>
      </c>
      <c r="B277" s="4"/>
      <c r="C277" s="48" t="str">
        <f t="shared" si="20"/>
        <v/>
      </c>
      <c r="D277" s="47" t="str">
        <f t="shared" si="21"/>
        <v/>
      </c>
      <c r="E277" s="59"/>
      <c r="F277" s="47"/>
      <c r="G277" s="65" t="str">
        <f t="shared" si="19"/>
        <v/>
      </c>
    </row>
    <row r="278" spans="1:7" ht="14.25" customHeight="1">
      <c r="A278" s="62" t="str">
        <f t="shared" si="18"/>
        <v/>
      </c>
      <c r="B278" s="4"/>
      <c r="C278" s="48" t="str">
        <f t="shared" si="20"/>
        <v/>
      </c>
      <c r="D278" s="47" t="str">
        <f t="shared" si="21"/>
        <v/>
      </c>
      <c r="E278" s="59"/>
      <c r="F278" s="47"/>
      <c r="G278" s="65" t="str">
        <f t="shared" si="19"/>
        <v/>
      </c>
    </row>
    <row r="279" spans="1:7" ht="14.25" customHeight="1">
      <c r="A279" s="62" t="str">
        <f t="shared" si="18"/>
        <v/>
      </c>
      <c r="B279" s="4"/>
      <c r="C279" s="48" t="str">
        <f t="shared" si="20"/>
        <v/>
      </c>
      <c r="D279" s="47" t="str">
        <f t="shared" si="21"/>
        <v/>
      </c>
      <c r="E279" s="59"/>
      <c r="F279" s="47"/>
      <c r="G279" s="65" t="str">
        <f t="shared" si="19"/>
        <v/>
      </c>
    </row>
    <row r="280" spans="1:7" ht="14.25" customHeight="1">
      <c r="A280" s="62" t="str">
        <f t="shared" si="18"/>
        <v/>
      </c>
      <c r="B280" s="4"/>
      <c r="C280" s="48" t="str">
        <f t="shared" si="20"/>
        <v/>
      </c>
      <c r="D280" s="47" t="str">
        <f t="shared" si="21"/>
        <v/>
      </c>
      <c r="E280" s="59"/>
      <c r="F280" s="47"/>
      <c r="G280" s="65" t="str">
        <f t="shared" si="19"/>
        <v/>
      </c>
    </row>
    <row r="281" spans="1:7" ht="14.25" customHeight="1">
      <c r="A281" s="62" t="str">
        <f t="shared" si="18"/>
        <v/>
      </c>
      <c r="B281" s="4"/>
      <c r="C281" s="48" t="str">
        <f t="shared" si="20"/>
        <v/>
      </c>
      <c r="D281" s="47" t="str">
        <f t="shared" si="21"/>
        <v/>
      </c>
      <c r="E281" s="59"/>
      <c r="F281" s="47"/>
      <c r="G281" s="65" t="str">
        <f t="shared" si="19"/>
        <v/>
      </c>
    </row>
    <row r="282" spans="1:7" ht="14.25" customHeight="1">
      <c r="A282" s="62" t="str">
        <f t="shared" si="18"/>
        <v/>
      </c>
      <c r="B282" s="4"/>
      <c r="C282" s="48" t="str">
        <f t="shared" si="20"/>
        <v/>
      </c>
      <c r="D282" s="47" t="str">
        <f t="shared" si="21"/>
        <v/>
      </c>
      <c r="E282" s="59"/>
      <c r="F282" s="47"/>
      <c r="G282" s="65" t="str">
        <f t="shared" si="19"/>
        <v/>
      </c>
    </row>
    <row r="283" spans="1:7" ht="14.25" customHeight="1">
      <c r="A283" s="62" t="str">
        <f t="shared" si="18"/>
        <v/>
      </c>
      <c r="B283" s="4"/>
      <c r="C283" s="48" t="str">
        <f t="shared" si="20"/>
        <v/>
      </c>
      <c r="D283" s="47" t="str">
        <f t="shared" si="21"/>
        <v/>
      </c>
      <c r="E283" s="59"/>
      <c r="F283" s="47"/>
      <c r="G283" s="65" t="str">
        <f t="shared" si="19"/>
        <v/>
      </c>
    </row>
    <row r="284" spans="1:7" ht="14.25" customHeight="1">
      <c r="A284" s="62" t="str">
        <f t="shared" si="18"/>
        <v/>
      </c>
      <c r="B284" s="4"/>
      <c r="C284" s="48" t="str">
        <f t="shared" si="20"/>
        <v/>
      </c>
      <c r="D284" s="47" t="str">
        <f t="shared" si="21"/>
        <v/>
      </c>
      <c r="E284" s="59"/>
      <c r="F284" s="47"/>
      <c r="G284" s="65" t="str">
        <f t="shared" si="19"/>
        <v/>
      </c>
    </row>
    <row r="285" spans="1:7" ht="14.25" customHeight="1">
      <c r="A285" s="62" t="str">
        <f t="shared" si="18"/>
        <v/>
      </c>
      <c r="B285" s="4"/>
      <c r="C285" s="48" t="str">
        <f t="shared" si="20"/>
        <v/>
      </c>
      <c r="D285" s="47" t="str">
        <f t="shared" si="21"/>
        <v/>
      </c>
      <c r="E285" s="59"/>
      <c r="F285" s="47"/>
      <c r="G285" s="65" t="str">
        <f t="shared" si="19"/>
        <v/>
      </c>
    </row>
    <row r="286" spans="1:7" ht="14.25" customHeight="1">
      <c r="A286" s="62" t="str">
        <f t="shared" si="18"/>
        <v/>
      </c>
      <c r="B286" s="4"/>
      <c r="C286" s="48" t="str">
        <f t="shared" si="20"/>
        <v/>
      </c>
      <c r="D286" s="47" t="str">
        <f t="shared" si="21"/>
        <v/>
      </c>
      <c r="E286" s="59"/>
      <c r="F286" s="47"/>
      <c r="G286" s="65" t="str">
        <f t="shared" si="19"/>
        <v/>
      </c>
    </row>
    <row r="287" spans="1:7" ht="14.25" customHeight="1">
      <c r="A287" s="62" t="str">
        <f t="shared" si="18"/>
        <v/>
      </c>
      <c r="B287" s="4"/>
      <c r="C287" s="48" t="str">
        <f t="shared" si="20"/>
        <v/>
      </c>
      <c r="D287" s="47" t="str">
        <f t="shared" si="21"/>
        <v/>
      </c>
      <c r="E287" s="59"/>
      <c r="F287" s="47"/>
      <c r="G287" s="65" t="str">
        <f t="shared" si="19"/>
        <v/>
      </c>
    </row>
    <row r="288" spans="1:7" ht="14.25" customHeight="1">
      <c r="A288" s="62" t="str">
        <f t="shared" si="18"/>
        <v/>
      </c>
      <c r="B288" s="4"/>
      <c r="C288" s="48" t="str">
        <f t="shared" si="20"/>
        <v/>
      </c>
      <c r="D288" s="47" t="str">
        <f t="shared" si="21"/>
        <v/>
      </c>
      <c r="E288" s="59"/>
      <c r="F288" s="47"/>
      <c r="G288" s="65" t="str">
        <f t="shared" si="19"/>
        <v/>
      </c>
    </row>
    <row r="289" spans="1:7" ht="14.25" customHeight="1">
      <c r="A289" s="62" t="str">
        <f t="shared" si="18"/>
        <v/>
      </c>
      <c r="B289" s="4"/>
      <c r="C289" s="48" t="str">
        <f t="shared" si="20"/>
        <v/>
      </c>
      <c r="D289" s="47" t="str">
        <f t="shared" si="21"/>
        <v/>
      </c>
      <c r="E289" s="59"/>
      <c r="F289" s="47"/>
      <c r="G289" s="65" t="str">
        <f t="shared" si="19"/>
        <v/>
      </c>
    </row>
    <row r="290" spans="1:7" ht="14.25" customHeight="1">
      <c r="A290" s="62" t="str">
        <f t="shared" si="18"/>
        <v/>
      </c>
      <c r="B290" s="4"/>
      <c r="C290" s="48" t="str">
        <f t="shared" si="20"/>
        <v/>
      </c>
      <c r="D290" s="47" t="str">
        <f t="shared" si="21"/>
        <v/>
      </c>
      <c r="E290" s="59"/>
      <c r="F290" s="47"/>
      <c r="G290" s="65" t="str">
        <f t="shared" si="19"/>
        <v/>
      </c>
    </row>
    <row r="291" spans="1:7" ht="14.25" customHeight="1">
      <c r="A291" s="62" t="str">
        <f t="shared" si="18"/>
        <v/>
      </c>
      <c r="B291" s="4"/>
      <c r="C291" s="48" t="str">
        <f t="shared" si="20"/>
        <v/>
      </c>
      <c r="D291" s="47" t="str">
        <f t="shared" si="21"/>
        <v/>
      </c>
      <c r="E291" s="59"/>
      <c r="F291" s="47"/>
      <c r="G291" s="65" t="str">
        <f t="shared" si="19"/>
        <v/>
      </c>
    </row>
    <row r="292" spans="1:7" ht="14.25" customHeight="1">
      <c r="A292" s="62" t="str">
        <f t="shared" si="18"/>
        <v/>
      </c>
      <c r="B292" s="4"/>
      <c r="C292" s="48" t="str">
        <f t="shared" si="20"/>
        <v/>
      </c>
      <c r="D292" s="47" t="str">
        <f t="shared" si="21"/>
        <v/>
      </c>
      <c r="E292" s="59"/>
      <c r="F292" s="47"/>
      <c r="G292" s="65" t="str">
        <f t="shared" si="19"/>
        <v/>
      </c>
    </row>
    <row r="293" spans="1:7" ht="14.25" customHeight="1">
      <c r="A293" s="62" t="str">
        <f t="shared" si="18"/>
        <v/>
      </c>
      <c r="B293" s="4"/>
      <c r="C293" s="48" t="str">
        <f t="shared" si="20"/>
        <v/>
      </c>
      <c r="D293" s="47" t="str">
        <f t="shared" si="21"/>
        <v/>
      </c>
      <c r="E293" s="59"/>
      <c r="F293" s="47"/>
      <c r="G293" s="65" t="str">
        <f t="shared" si="19"/>
        <v/>
      </c>
    </row>
    <row r="294" spans="1:7" ht="14.25" customHeight="1">
      <c r="A294" s="62" t="str">
        <f t="shared" si="18"/>
        <v/>
      </c>
      <c r="B294" s="4"/>
      <c r="C294" s="48" t="str">
        <f t="shared" si="20"/>
        <v/>
      </c>
      <c r="D294" s="47" t="str">
        <f t="shared" si="21"/>
        <v/>
      </c>
      <c r="E294" s="59"/>
      <c r="F294" s="47"/>
      <c r="G294" s="65" t="str">
        <f t="shared" si="19"/>
        <v/>
      </c>
    </row>
    <row r="295" spans="1:7" ht="14.25" customHeight="1">
      <c r="A295" s="62" t="str">
        <f t="shared" si="18"/>
        <v/>
      </c>
      <c r="B295" s="4"/>
      <c r="C295" s="48" t="str">
        <f t="shared" si="20"/>
        <v/>
      </c>
      <c r="D295" s="47" t="str">
        <f t="shared" si="21"/>
        <v/>
      </c>
      <c r="E295" s="59"/>
      <c r="F295" s="47"/>
      <c r="G295" s="65" t="str">
        <f t="shared" si="19"/>
        <v/>
      </c>
    </row>
    <row r="296" spans="1:7" ht="14.25" customHeight="1">
      <c r="A296" s="62" t="str">
        <f t="shared" si="18"/>
        <v/>
      </c>
      <c r="B296" s="4"/>
      <c r="C296" s="48" t="str">
        <f t="shared" si="20"/>
        <v/>
      </c>
      <c r="D296" s="47" t="str">
        <f t="shared" si="21"/>
        <v/>
      </c>
      <c r="E296" s="59"/>
      <c r="F296" s="47"/>
      <c r="G296" s="65" t="str">
        <f t="shared" si="19"/>
        <v/>
      </c>
    </row>
    <row r="297" spans="1:7" ht="14.25" customHeight="1">
      <c r="A297" s="62" t="str">
        <f t="shared" si="18"/>
        <v/>
      </c>
      <c r="B297" s="4"/>
      <c r="C297" s="48" t="str">
        <f t="shared" si="20"/>
        <v/>
      </c>
      <c r="D297" s="47" t="str">
        <f t="shared" si="21"/>
        <v/>
      </c>
      <c r="E297" s="59"/>
      <c r="F297" s="47"/>
      <c r="G297" s="65" t="str">
        <f t="shared" si="19"/>
        <v/>
      </c>
    </row>
    <row r="298" spans="1:7" ht="14.25" customHeight="1">
      <c r="A298" s="62" t="str">
        <f t="shared" si="18"/>
        <v/>
      </c>
      <c r="B298" s="4"/>
      <c r="C298" s="48" t="str">
        <f t="shared" si="20"/>
        <v/>
      </c>
      <c r="D298" s="47" t="str">
        <f t="shared" si="21"/>
        <v/>
      </c>
      <c r="E298" s="59"/>
      <c r="F298" s="47"/>
      <c r="G298" s="65" t="str">
        <f t="shared" si="19"/>
        <v/>
      </c>
    </row>
    <row r="299" spans="1:7" ht="14.25" customHeight="1">
      <c r="A299" s="62" t="str">
        <f t="shared" si="18"/>
        <v/>
      </c>
      <c r="B299" s="4"/>
      <c r="C299" s="48" t="str">
        <f t="shared" si="20"/>
        <v/>
      </c>
      <c r="D299" s="47" t="str">
        <f t="shared" si="21"/>
        <v/>
      </c>
      <c r="E299" s="59"/>
      <c r="F299" s="47"/>
      <c r="G299" s="65" t="str">
        <f t="shared" si="19"/>
        <v/>
      </c>
    </row>
    <row r="300" spans="1:7" ht="14.25" customHeight="1">
      <c r="A300" s="62" t="str">
        <f t="shared" si="18"/>
        <v/>
      </c>
      <c r="B300" s="4"/>
      <c r="C300" s="48" t="str">
        <f t="shared" si="20"/>
        <v/>
      </c>
      <c r="D300" s="47" t="str">
        <f t="shared" si="21"/>
        <v/>
      </c>
      <c r="E300" s="59"/>
      <c r="F300" s="47"/>
      <c r="G300" s="65" t="str">
        <f t="shared" si="19"/>
        <v/>
      </c>
    </row>
    <row r="301" spans="1:7" ht="14.25" customHeight="1">
      <c r="A301" s="62" t="str">
        <f t="shared" si="18"/>
        <v/>
      </c>
      <c r="B301" s="4"/>
      <c r="C301" s="48" t="str">
        <f t="shared" si="20"/>
        <v/>
      </c>
      <c r="D301" s="47" t="str">
        <f t="shared" si="21"/>
        <v/>
      </c>
      <c r="E301" s="59"/>
      <c r="F301" s="47"/>
      <c r="G301" s="65" t="str">
        <f t="shared" si="19"/>
        <v/>
      </c>
    </row>
    <row r="302" spans="1:7" ht="14.25" customHeight="1">
      <c r="A302" s="62" t="str">
        <f t="shared" si="18"/>
        <v/>
      </c>
      <c r="B302" s="4"/>
      <c r="C302" s="48" t="str">
        <f t="shared" si="20"/>
        <v/>
      </c>
      <c r="D302" s="47" t="str">
        <f t="shared" si="21"/>
        <v/>
      </c>
      <c r="E302" s="59"/>
      <c r="F302" s="47"/>
      <c r="G302" s="65" t="str">
        <f t="shared" si="19"/>
        <v/>
      </c>
    </row>
    <row r="303" spans="1:7" ht="14.25" customHeight="1">
      <c r="A303" s="62" t="str">
        <f t="shared" si="18"/>
        <v/>
      </c>
      <c r="B303" s="4"/>
      <c r="C303" s="48" t="str">
        <f t="shared" si="20"/>
        <v/>
      </c>
      <c r="D303" s="47" t="str">
        <f t="shared" si="21"/>
        <v/>
      </c>
      <c r="E303" s="59"/>
      <c r="F303" s="47"/>
      <c r="G303" s="65" t="str">
        <f t="shared" si="19"/>
        <v/>
      </c>
    </row>
    <row r="304" spans="1:7" ht="14.25" customHeight="1">
      <c r="A304" s="62" t="str">
        <f t="shared" si="18"/>
        <v/>
      </c>
      <c r="B304" s="4"/>
      <c r="C304" s="48" t="str">
        <f t="shared" si="20"/>
        <v/>
      </c>
      <c r="D304" s="47" t="str">
        <f t="shared" si="21"/>
        <v/>
      </c>
      <c r="E304" s="59"/>
      <c r="F304" s="47"/>
      <c r="G304" s="65" t="str">
        <f t="shared" si="19"/>
        <v/>
      </c>
    </row>
    <row r="305" spans="1:7" ht="14.25" customHeight="1">
      <c r="A305" s="62" t="str">
        <f t="shared" si="18"/>
        <v/>
      </c>
      <c r="B305" s="4"/>
      <c r="C305" s="48" t="str">
        <f t="shared" si="20"/>
        <v/>
      </c>
      <c r="D305" s="47" t="str">
        <f t="shared" si="21"/>
        <v/>
      </c>
      <c r="E305" s="59"/>
      <c r="F305" s="47"/>
      <c r="G305" s="65" t="str">
        <f t="shared" si="19"/>
        <v/>
      </c>
    </row>
    <row r="306" spans="1:7" ht="14.25" customHeight="1">
      <c r="A306" s="62" t="str">
        <f t="shared" si="18"/>
        <v/>
      </c>
      <c r="B306" s="4"/>
      <c r="C306" s="48" t="str">
        <f t="shared" si="20"/>
        <v/>
      </c>
      <c r="D306" s="47" t="str">
        <f t="shared" si="21"/>
        <v/>
      </c>
      <c r="E306" s="59"/>
      <c r="F306" s="47"/>
      <c r="G306" s="65" t="str">
        <f t="shared" si="19"/>
        <v/>
      </c>
    </row>
    <row r="307" spans="1:7" ht="14.25" customHeight="1">
      <c r="A307" s="62" t="str">
        <f t="shared" si="18"/>
        <v/>
      </c>
      <c r="B307" s="4"/>
      <c r="C307" s="48" t="str">
        <f t="shared" si="20"/>
        <v/>
      </c>
      <c r="D307" s="47" t="str">
        <f t="shared" si="21"/>
        <v/>
      </c>
      <c r="E307" s="59"/>
      <c r="F307" s="47"/>
      <c r="G307" s="65" t="str">
        <f t="shared" si="19"/>
        <v/>
      </c>
    </row>
    <row r="308" spans="1:7" ht="14.25" customHeight="1">
      <c r="A308" s="62" t="str">
        <f t="shared" si="18"/>
        <v/>
      </c>
      <c r="B308" s="4"/>
      <c r="C308" s="48" t="str">
        <f t="shared" si="20"/>
        <v/>
      </c>
      <c r="D308" s="47" t="str">
        <f t="shared" si="21"/>
        <v/>
      </c>
      <c r="E308" s="59"/>
      <c r="F308" s="47"/>
      <c r="G308" s="65" t="str">
        <f t="shared" si="19"/>
        <v/>
      </c>
    </row>
    <row r="309" spans="1:7" ht="14.25" customHeight="1">
      <c r="A309" s="62" t="str">
        <f t="shared" si="18"/>
        <v/>
      </c>
      <c r="B309" s="4"/>
      <c r="C309" s="48" t="str">
        <f t="shared" si="20"/>
        <v/>
      </c>
      <c r="D309" s="47" t="str">
        <f t="shared" si="21"/>
        <v/>
      </c>
      <c r="E309" s="59"/>
      <c r="F309" s="47"/>
      <c r="G309" s="65" t="str">
        <f t="shared" si="19"/>
        <v/>
      </c>
    </row>
    <row r="310" spans="1:7" ht="14.25" customHeight="1">
      <c r="A310" s="62" t="str">
        <f t="shared" si="18"/>
        <v/>
      </c>
      <c r="B310" s="4"/>
      <c r="C310" s="48" t="str">
        <f t="shared" si="20"/>
        <v/>
      </c>
      <c r="D310" s="47" t="str">
        <f t="shared" si="21"/>
        <v/>
      </c>
      <c r="E310" s="59"/>
      <c r="F310" s="47"/>
      <c r="G310" s="65" t="str">
        <f t="shared" si="19"/>
        <v/>
      </c>
    </row>
    <row r="311" spans="1:7" ht="14.25" customHeight="1">
      <c r="A311" s="62" t="str">
        <f t="shared" si="18"/>
        <v/>
      </c>
      <c r="B311" s="4"/>
      <c r="C311" s="48" t="str">
        <f t="shared" si="20"/>
        <v/>
      </c>
      <c r="D311" s="47" t="str">
        <f t="shared" si="21"/>
        <v/>
      </c>
      <c r="E311" s="59"/>
      <c r="F311" s="47"/>
      <c r="G311" s="65" t="str">
        <f t="shared" si="19"/>
        <v/>
      </c>
    </row>
    <row r="312" spans="1:7" ht="14.25" customHeight="1">
      <c r="A312" s="62" t="str">
        <f t="shared" si="18"/>
        <v/>
      </c>
      <c r="B312" s="4"/>
      <c r="C312" s="48" t="str">
        <f t="shared" si="20"/>
        <v/>
      </c>
      <c r="D312" s="47" t="str">
        <f t="shared" si="21"/>
        <v/>
      </c>
      <c r="E312" s="59"/>
      <c r="F312" s="47"/>
      <c r="G312" s="65" t="str">
        <f t="shared" si="19"/>
        <v/>
      </c>
    </row>
    <row r="313" spans="1:7" ht="14.25" customHeight="1">
      <c r="A313" s="62" t="str">
        <f t="shared" ref="A313:A376" si="22">IF(B313="","",IF(A312=999,1,A312+1))</f>
        <v/>
      </c>
      <c r="B313" s="4"/>
      <c r="C313" s="48" t="str">
        <f t="shared" si="20"/>
        <v/>
      </c>
      <c r="D313" s="47" t="str">
        <f t="shared" si="21"/>
        <v/>
      </c>
      <c r="E313" s="59"/>
      <c r="F313" s="47"/>
      <c r="G313" s="65" t="str">
        <f t="shared" si="19"/>
        <v/>
      </c>
    </row>
    <row r="314" spans="1:7" ht="14.25" customHeight="1">
      <c r="A314" s="62" t="str">
        <f t="shared" si="22"/>
        <v/>
      </c>
      <c r="B314" s="4"/>
      <c r="C314" s="48" t="str">
        <f t="shared" si="20"/>
        <v/>
      </c>
      <c r="D314" s="47" t="str">
        <f t="shared" si="21"/>
        <v/>
      </c>
      <c r="E314" s="59"/>
      <c r="F314" s="47"/>
      <c r="G314" s="65" t="str">
        <f t="shared" si="19"/>
        <v/>
      </c>
    </row>
    <row r="315" spans="1:7" ht="14.25" customHeight="1">
      <c r="A315" s="62" t="str">
        <f t="shared" si="22"/>
        <v/>
      </c>
      <c r="B315" s="4"/>
      <c r="C315" s="48" t="str">
        <f t="shared" si="20"/>
        <v/>
      </c>
      <c r="D315" s="47" t="str">
        <f t="shared" si="21"/>
        <v/>
      </c>
      <c r="E315" s="59"/>
      <c r="F315" s="47"/>
      <c r="G315" s="65" t="str">
        <f t="shared" si="19"/>
        <v/>
      </c>
    </row>
    <row r="316" spans="1:7" ht="14.25" customHeight="1">
      <c r="A316" s="62" t="str">
        <f t="shared" si="22"/>
        <v/>
      </c>
      <c r="B316" s="4"/>
      <c r="C316" s="48" t="str">
        <f t="shared" si="20"/>
        <v/>
      </c>
      <c r="D316" s="47" t="str">
        <f t="shared" si="21"/>
        <v/>
      </c>
      <c r="E316" s="59"/>
      <c r="F316" s="47"/>
      <c r="G316" s="65" t="str">
        <f t="shared" si="19"/>
        <v/>
      </c>
    </row>
    <row r="317" spans="1:7" ht="14.25" customHeight="1">
      <c r="A317" s="62" t="str">
        <f t="shared" si="22"/>
        <v/>
      </c>
      <c r="B317" s="4"/>
      <c r="C317" s="48" t="str">
        <f t="shared" si="20"/>
        <v/>
      </c>
      <c r="D317" s="47" t="str">
        <f t="shared" si="21"/>
        <v/>
      </c>
      <c r="E317" s="59"/>
      <c r="F317" s="47"/>
      <c r="G317" s="65" t="str">
        <f t="shared" si="19"/>
        <v/>
      </c>
    </row>
    <row r="318" spans="1:7" ht="14.25" customHeight="1">
      <c r="A318" s="62" t="str">
        <f t="shared" si="22"/>
        <v/>
      </c>
      <c r="B318" s="4"/>
      <c r="C318" s="48" t="str">
        <f t="shared" si="20"/>
        <v/>
      </c>
      <c r="D318" s="47" t="str">
        <f t="shared" si="21"/>
        <v/>
      </c>
      <c r="E318" s="59"/>
      <c r="F318" s="47"/>
      <c r="G318" s="65" t="str">
        <f t="shared" si="19"/>
        <v/>
      </c>
    </row>
    <row r="319" spans="1:7" ht="14.25" customHeight="1">
      <c r="A319" s="62" t="str">
        <f t="shared" si="22"/>
        <v/>
      </c>
      <c r="B319" s="4"/>
      <c r="C319" s="48" t="str">
        <f t="shared" si="20"/>
        <v/>
      </c>
      <c r="D319" s="47" t="str">
        <f t="shared" si="21"/>
        <v/>
      </c>
      <c r="E319" s="59"/>
      <c r="F319" s="47"/>
      <c r="G319" s="65" t="str">
        <f t="shared" si="19"/>
        <v/>
      </c>
    </row>
    <row r="320" spans="1:7" ht="14.25" customHeight="1">
      <c r="A320" s="62" t="str">
        <f t="shared" si="22"/>
        <v/>
      </c>
      <c r="B320" s="4"/>
      <c r="C320" s="48" t="str">
        <f t="shared" si="20"/>
        <v/>
      </c>
      <c r="D320" s="47" t="str">
        <f t="shared" si="21"/>
        <v/>
      </c>
      <c r="E320" s="59"/>
      <c r="F320" s="47"/>
      <c r="G320" s="65" t="str">
        <f t="shared" si="19"/>
        <v/>
      </c>
    </row>
    <row r="321" spans="1:7" ht="14.25" customHeight="1">
      <c r="A321" s="62" t="str">
        <f t="shared" si="22"/>
        <v/>
      </c>
      <c r="B321" s="4"/>
      <c r="C321" s="48" t="str">
        <f t="shared" si="20"/>
        <v/>
      </c>
      <c r="D321" s="47" t="str">
        <f t="shared" si="21"/>
        <v/>
      </c>
      <c r="E321" s="59"/>
      <c r="F321" s="47"/>
      <c r="G321" s="65" t="str">
        <f t="shared" si="19"/>
        <v/>
      </c>
    </row>
    <row r="322" spans="1:7" ht="14.25" customHeight="1">
      <c r="A322" s="62" t="str">
        <f t="shared" si="22"/>
        <v/>
      </c>
      <c r="B322" s="4"/>
      <c r="C322" s="48" t="str">
        <f t="shared" si="20"/>
        <v/>
      </c>
      <c r="D322" s="47" t="str">
        <f t="shared" si="21"/>
        <v/>
      </c>
      <c r="E322" s="59"/>
      <c r="F322" s="47"/>
      <c r="G322" s="65" t="str">
        <f t="shared" si="19"/>
        <v/>
      </c>
    </row>
    <row r="323" spans="1:7" ht="14.25" customHeight="1">
      <c r="A323" s="62" t="str">
        <f t="shared" si="22"/>
        <v/>
      </c>
      <c r="B323" s="4"/>
      <c r="C323" s="48" t="str">
        <f t="shared" si="20"/>
        <v/>
      </c>
      <c r="D323" s="47" t="str">
        <f t="shared" si="21"/>
        <v/>
      </c>
      <c r="E323" s="59"/>
      <c r="F323" s="47"/>
      <c r="G323" s="65" t="str">
        <f t="shared" si="19"/>
        <v/>
      </c>
    </row>
    <row r="324" spans="1:7" ht="14.25" customHeight="1">
      <c r="A324" s="62" t="str">
        <f t="shared" si="22"/>
        <v/>
      </c>
      <c r="B324" s="4"/>
      <c r="C324" s="48" t="str">
        <f t="shared" si="20"/>
        <v/>
      </c>
      <c r="D324" s="47" t="str">
        <f t="shared" si="21"/>
        <v/>
      </c>
      <c r="E324" s="59"/>
      <c r="F324" s="47"/>
      <c r="G324" s="65" t="str">
        <f t="shared" si="19"/>
        <v/>
      </c>
    </row>
    <row r="325" spans="1:7" ht="14.25" customHeight="1">
      <c r="A325" s="62" t="str">
        <f t="shared" si="22"/>
        <v/>
      </c>
      <c r="B325" s="4"/>
      <c r="C325" s="48" t="str">
        <f t="shared" si="20"/>
        <v/>
      </c>
      <c r="D325" s="47" t="str">
        <f t="shared" si="21"/>
        <v/>
      </c>
      <c r="E325" s="59"/>
      <c r="F325" s="47"/>
      <c r="G325" s="65" t="str">
        <f t="shared" ref="G325:G388" si="23">IF(AND(E325="",F325=""),"",IF(F325="",IF(D325="M",VLOOKUP(E325,J$2:L$21,2,TRUE),VLOOKUP(E325,J$2:L$21,3,TRUE)),IF(D325="M",VLOOKUP(F325,J$24:L$45,2,TRUE),VLOOKUP(F325,J$24:L$45,3,TRUE))))</f>
        <v/>
      </c>
    </row>
    <row r="326" spans="1:7" ht="14.25" customHeight="1">
      <c r="A326" s="62" t="str">
        <f t="shared" si="22"/>
        <v/>
      </c>
      <c r="B326" s="4"/>
      <c r="C326" s="48" t="str">
        <f t="shared" ref="C326:C389" si="24">IF(B326="","",IF(C325="","",C325))</f>
        <v/>
      </c>
      <c r="D326" s="47" t="str">
        <f t="shared" ref="D326:D389" si="25">IF(B326="","",IF(D325="","",D325))</f>
        <v/>
      </c>
      <c r="E326" s="59"/>
      <c r="F326" s="47"/>
      <c r="G326" s="65" t="str">
        <f t="shared" si="23"/>
        <v/>
      </c>
    </row>
    <row r="327" spans="1:7" ht="14.25" customHeight="1">
      <c r="A327" s="62" t="str">
        <f t="shared" si="22"/>
        <v/>
      </c>
      <c r="B327" s="4"/>
      <c r="C327" s="48" t="str">
        <f t="shared" si="24"/>
        <v/>
      </c>
      <c r="D327" s="47" t="str">
        <f t="shared" si="25"/>
        <v/>
      </c>
      <c r="E327" s="59"/>
      <c r="F327" s="47"/>
      <c r="G327" s="65" t="str">
        <f t="shared" si="23"/>
        <v/>
      </c>
    </row>
    <row r="328" spans="1:7" ht="14.25" customHeight="1">
      <c r="A328" s="62" t="str">
        <f t="shared" si="22"/>
        <v/>
      </c>
      <c r="B328" s="4"/>
      <c r="C328" s="48" t="str">
        <f t="shared" si="24"/>
        <v/>
      </c>
      <c r="D328" s="47" t="str">
        <f t="shared" si="25"/>
        <v/>
      </c>
      <c r="E328" s="59"/>
      <c r="F328" s="47"/>
      <c r="G328" s="65" t="str">
        <f t="shared" si="23"/>
        <v/>
      </c>
    </row>
    <row r="329" spans="1:7" ht="14.25" customHeight="1">
      <c r="A329" s="62" t="str">
        <f t="shared" si="22"/>
        <v/>
      </c>
      <c r="B329" s="4"/>
      <c r="C329" s="48" t="str">
        <f t="shared" si="24"/>
        <v/>
      </c>
      <c r="D329" s="47" t="str">
        <f t="shared" si="25"/>
        <v/>
      </c>
      <c r="E329" s="59"/>
      <c r="F329" s="47"/>
      <c r="G329" s="65" t="str">
        <f t="shared" si="23"/>
        <v/>
      </c>
    </row>
    <row r="330" spans="1:7" ht="14.25" customHeight="1">
      <c r="A330" s="62" t="str">
        <f t="shared" si="22"/>
        <v/>
      </c>
      <c r="B330" s="4"/>
      <c r="C330" s="48" t="str">
        <f t="shared" si="24"/>
        <v/>
      </c>
      <c r="D330" s="47" t="str">
        <f t="shared" si="25"/>
        <v/>
      </c>
      <c r="E330" s="59"/>
      <c r="F330" s="47"/>
      <c r="G330" s="65" t="str">
        <f t="shared" si="23"/>
        <v/>
      </c>
    </row>
    <row r="331" spans="1:7" ht="14.25" customHeight="1">
      <c r="A331" s="62" t="str">
        <f t="shared" si="22"/>
        <v/>
      </c>
      <c r="B331" s="4"/>
      <c r="C331" s="48" t="str">
        <f t="shared" si="24"/>
        <v/>
      </c>
      <c r="D331" s="47" t="str">
        <f t="shared" si="25"/>
        <v/>
      </c>
      <c r="E331" s="59"/>
      <c r="F331" s="47"/>
      <c r="G331" s="65" t="str">
        <f t="shared" si="23"/>
        <v/>
      </c>
    </row>
    <row r="332" spans="1:7" ht="14.25" customHeight="1">
      <c r="A332" s="62" t="str">
        <f t="shared" si="22"/>
        <v/>
      </c>
      <c r="B332" s="4"/>
      <c r="C332" s="48" t="str">
        <f t="shared" si="24"/>
        <v/>
      </c>
      <c r="D332" s="47" t="str">
        <f t="shared" si="25"/>
        <v/>
      </c>
      <c r="E332" s="59"/>
      <c r="F332" s="47"/>
      <c r="G332" s="65" t="str">
        <f t="shared" si="23"/>
        <v/>
      </c>
    </row>
    <row r="333" spans="1:7" ht="14.25" customHeight="1">
      <c r="A333" s="62" t="str">
        <f t="shared" si="22"/>
        <v/>
      </c>
      <c r="B333" s="4"/>
      <c r="C333" s="48" t="str">
        <f t="shared" si="24"/>
        <v/>
      </c>
      <c r="D333" s="47" t="str">
        <f t="shared" si="25"/>
        <v/>
      </c>
      <c r="E333" s="59"/>
      <c r="F333" s="47"/>
      <c r="G333" s="65" t="str">
        <f t="shared" si="23"/>
        <v/>
      </c>
    </row>
    <row r="334" spans="1:7" ht="14.25" customHeight="1">
      <c r="A334" s="62" t="str">
        <f t="shared" si="22"/>
        <v/>
      </c>
      <c r="B334" s="4"/>
      <c r="C334" s="48" t="str">
        <f t="shared" si="24"/>
        <v/>
      </c>
      <c r="D334" s="47" t="str">
        <f t="shared" si="25"/>
        <v/>
      </c>
      <c r="E334" s="59"/>
      <c r="F334" s="47"/>
      <c r="G334" s="65" t="str">
        <f t="shared" si="23"/>
        <v/>
      </c>
    </row>
    <row r="335" spans="1:7" ht="14.25" customHeight="1">
      <c r="A335" s="62" t="str">
        <f t="shared" si="22"/>
        <v/>
      </c>
      <c r="B335" s="4"/>
      <c r="C335" s="48" t="str">
        <f t="shared" si="24"/>
        <v/>
      </c>
      <c r="D335" s="47" t="str">
        <f t="shared" si="25"/>
        <v/>
      </c>
      <c r="E335" s="59"/>
      <c r="F335" s="47"/>
      <c r="G335" s="65" t="str">
        <f t="shared" si="23"/>
        <v/>
      </c>
    </row>
    <row r="336" spans="1:7" ht="14.25" customHeight="1">
      <c r="A336" s="62" t="str">
        <f t="shared" si="22"/>
        <v/>
      </c>
      <c r="B336" s="4"/>
      <c r="C336" s="48" t="str">
        <f t="shared" si="24"/>
        <v/>
      </c>
      <c r="D336" s="47" t="str">
        <f t="shared" si="25"/>
        <v/>
      </c>
      <c r="E336" s="59"/>
      <c r="F336" s="47"/>
      <c r="G336" s="65" t="str">
        <f t="shared" si="23"/>
        <v/>
      </c>
    </row>
    <row r="337" spans="1:7" ht="14.25" customHeight="1">
      <c r="A337" s="62" t="str">
        <f t="shared" si="22"/>
        <v/>
      </c>
      <c r="B337" s="4"/>
      <c r="C337" s="48" t="str">
        <f t="shared" si="24"/>
        <v/>
      </c>
      <c r="D337" s="47" t="str">
        <f t="shared" si="25"/>
        <v/>
      </c>
      <c r="E337" s="59"/>
      <c r="F337" s="47"/>
      <c r="G337" s="65" t="str">
        <f t="shared" si="23"/>
        <v/>
      </c>
    </row>
    <row r="338" spans="1:7" ht="14.25" customHeight="1">
      <c r="A338" s="62" t="str">
        <f t="shared" si="22"/>
        <v/>
      </c>
      <c r="B338" s="4"/>
      <c r="C338" s="48" t="str">
        <f t="shared" si="24"/>
        <v/>
      </c>
      <c r="D338" s="47" t="str">
        <f t="shared" si="25"/>
        <v/>
      </c>
      <c r="E338" s="59"/>
      <c r="F338" s="47"/>
      <c r="G338" s="65" t="str">
        <f t="shared" si="23"/>
        <v/>
      </c>
    </row>
    <row r="339" spans="1:7" ht="14.25" customHeight="1">
      <c r="A339" s="62" t="str">
        <f t="shared" si="22"/>
        <v/>
      </c>
      <c r="B339" s="4"/>
      <c r="C339" s="48" t="str">
        <f t="shared" si="24"/>
        <v/>
      </c>
      <c r="D339" s="47" t="str">
        <f t="shared" si="25"/>
        <v/>
      </c>
      <c r="E339" s="59"/>
      <c r="F339" s="47"/>
      <c r="G339" s="65" t="str">
        <f t="shared" si="23"/>
        <v/>
      </c>
    </row>
    <row r="340" spans="1:7" ht="14.25" customHeight="1">
      <c r="A340" s="62" t="str">
        <f t="shared" si="22"/>
        <v/>
      </c>
      <c r="B340" s="4"/>
      <c r="C340" s="48" t="str">
        <f t="shared" si="24"/>
        <v/>
      </c>
      <c r="D340" s="47" t="str">
        <f t="shared" si="25"/>
        <v/>
      </c>
      <c r="E340" s="59"/>
      <c r="F340" s="47"/>
      <c r="G340" s="65" t="str">
        <f t="shared" si="23"/>
        <v/>
      </c>
    </row>
    <row r="341" spans="1:7" ht="14.25" customHeight="1">
      <c r="A341" s="62" t="str">
        <f t="shared" si="22"/>
        <v/>
      </c>
      <c r="B341" s="4"/>
      <c r="C341" s="48" t="str">
        <f t="shared" si="24"/>
        <v/>
      </c>
      <c r="D341" s="47" t="str">
        <f t="shared" si="25"/>
        <v/>
      </c>
      <c r="E341" s="59"/>
      <c r="F341" s="47"/>
      <c r="G341" s="65" t="str">
        <f t="shared" si="23"/>
        <v/>
      </c>
    </row>
    <row r="342" spans="1:7" ht="14.25" customHeight="1">
      <c r="A342" s="62" t="str">
        <f t="shared" si="22"/>
        <v/>
      </c>
      <c r="B342" s="4"/>
      <c r="C342" s="48" t="str">
        <f t="shared" si="24"/>
        <v/>
      </c>
      <c r="D342" s="47" t="str">
        <f t="shared" si="25"/>
        <v/>
      </c>
      <c r="E342" s="59"/>
      <c r="F342" s="47"/>
      <c r="G342" s="65" t="str">
        <f t="shared" si="23"/>
        <v/>
      </c>
    </row>
    <row r="343" spans="1:7" ht="14.25" customHeight="1">
      <c r="A343" s="62" t="str">
        <f t="shared" si="22"/>
        <v/>
      </c>
      <c r="B343" s="4"/>
      <c r="C343" s="48" t="str">
        <f t="shared" si="24"/>
        <v/>
      </c>
      <c r="D343" s="47" t="str">
        <f t="shared" si="25"/>
        <v/>
      </c>
      <c r="E343" s="59"/>
      <c r="F343" s="47"/>
      <c r="G343" s="65" t="str">
        <f t="shared" si="23"/>
        <v/>
      </c>
    </row>
    <row r="344" spans="1:7" ht="14.25" customHeight="1">
      <c r="A344" s="62" t="str">
        <f t="shared" si="22"/>
        <v/>
      </c>
      <c r="B344" s="4"/>
      <c r="C344" s="48" t="str">
        <f t="shared" si="24"/>
        <v/>
      </c>
      <c r="D344" s="47" t="str">
        <f t="shared" si="25"/>
        <v/>
      </c>
      <c r="E344" s="59"/>
      <c r="F344" s="47"/>
      <c r="G344" s="65" t="str">
        <f t="shared" si="23"/>
        <v/>
      </c>
    </row>
    <row r="345" spans="1:7" ht="14.25" customHeight="1">
      <c r="A345" s="62" t="str">
        <f t="shared" si="22"/>
        <v/>
      </c>
      <c r="B345" s="4"/>
      <c r="C345" s="48" t="str">
        <f t="shared" si="24"/>
        <v/>
      </c>
      <c r="D345" s="47" t="str">
        <f t="shared" si="25"/>
        <v/>
      </c>
      <c r="E345" s="59"/>
      <c r="F345" s="47"/>
      <c r="G345" s="65" t="str">
        <f t="shared" si="23"/>
        <v/>
      </c>
    </row>
    <row r="346" spans="1:7" ht="14.25" customHeight="1">
      <c r="A346" s="62" t="str">
        <f t="shared" si="22"/>
        <v/>
      </c>
      <c r="B346" s="4"/>
      <c r="C346" s="48" t="str">
        <f t="shared" si="24"/>
        <v/>
      </c>
      <c r="D346" s="47" t="str">
        <f t="shared" si="25"/>
        <v/>
      </c>
      <c r="E346" s="59"/>
      <c r="F346" s="47"/>
      <c r="G346" s="65" t="str">
        <f t="shared" si="23"/>
        <v/>
      </c>
    </row>
    <row r="347" spans="1:7" ht="14.25" customHeight="1">
      <c r="A347" s="62" t="str">
        <f t="shared" si="22"/>
        <v/>
      </c>
      <c r="B347" s="4"/>
      <c r="C347" s="48" t="str">
        <f t="shared" si="24"/>
        <v/>
      </c>
      <c r="D347" s="47" t="str">
        <f t="shared" si="25"/>
        <v/>
      </c>
      <c r="E347" s="59"/>
      <c r="F347" s="47"/>
      <c r="G347" s="65" t="str">
        <f t="shared" si="23"/>
        <v/>
      </c>
    </row>
    <row r="348" spans="1:7" ht="14.25" customHeight="1">
      <c r="A348" s="62" t="str">
        <f t="shared" si="22"/>
        <v/>
      </c>
      <c r="B348" s="4"/>
      <c r="C348" s="48" t="str">
        <f t="shared" si="24"/>
        <v/>
      </c>
      <c r="D348" s="47" t="str">
        <f t="shared" si="25"/>
        <v/>
      </c>
      <c r="E348" s="59"/>
      <c r="F348" s="47"/>
      <c r="G348" s="65" t="str">
        <f t="shared" si="23"/>
        <v/>
      </c>
    </row>
    <row r="349" spans="1:7" ht="14.25" customHeight="1">
      <c r="A349" s="62" t="str">
        <f t="shared" si="22"/>
        <v/>
      </c>
      <c r="B349" s="4"/>
      <c r="C349" s="48" t="str">
        <f t="shared" si="24"/>
        <v/>
      </c>
      <c r="D349" s="47" t="str">
        <f t="shared" si="25"/>
        <v/>
      </c>
      <c r="E349" s="59"/>
      <c r="F349" s="47"/>
      <c r="G349" s="65" t="str">
        <f t="shared" si="23"/>
        <v/>
      </c>
    </row>
    <row r="350" spans="1:7" ht="14.25" customHeight="1">
      <c r="A350" s="62" t="str">
        <f t="shared" si="22"/>
        <v/>
      </c>
      <c r="B350" s="4"/>
      <c r="C350" s="48" t="str">
        <f t="shared" si="24"/>
        <v/>
      </c>
      <c r="D350" s="47" t="str">
        <f t="shared" si="25"/>
        <v/>
      </c>
      <c r="E350" s="59"/>
      <c r="F350" s="47"/>
      <c r="G350" s="65" t="str">
        <f t="shared" si="23"/>
        <v/>
      </c>
    </row>
    <row r="351" spans="1:7" ht="14.25" customHeight="1">
      <c r="A351" s="62" t="str">
        <f t="shared" si="22"/>
        <v/>
      </c>
      <c r="B351" s="4"/>
      <c r="C351" s="48" t="str">
        <f t="shared" si="24"/>
        <v/>
      </c>
      <c r="D351" s="47" t="str">
        <f t="shared" si="25"/>
        <v/>
      </c>
      <c r="E351" s="59"/>
      <c r="F351" s="47"/>
      <c r="G351" s="65" t="str">
        <f t="shared" si="23"/>
        <v/>
      </c>
    </row>
    <row r="352" spans="1:7" ht="14.25" customHeight="1">
      <c r="A352" s="62" t="str">
        <f t="shared" si="22"/>
        <v/>
      </c>
      <c r="B352" s="4"/>
      <c r="C352" s="48" t="str">
        <f t="shared" si="24"/>
        <v/>
      </c>
      <c r="D352" s="47" t="str">
        <f t="shared" si="25"/>
        <v/>
      </c>
      <c r="E352" s="59"/>
      <c r="F352" s="47"/>
      <c r="G352" s="65" t="str">
        <f t="shared" si="23"/>
        <v/>
      </c>
    </row>
    <row r="353" spans="1:7" ht="14.25" customHeight="1">
      <c r="A353" s="62" t="str">
        <f t="shared" si="22"/>
        <v/>
      </c>
      <c r="B353" s="4"/>
      <c r="C353" s="48" t="str">
        <f t="shared" si="24"/>
        <v/>
      </c>
      <c r="D353" s="47" t="str">
        <f t="shared" si="25"/>
        <v/>
      </c>
      <c r="E353" s="59"/>
      <c r="F353" s="47"/>
      <c r="G353" s="65" t="str">
        <f t="shared" si="23"/>
        <v/>
      </c>
    </row>
    <row r="354" spans="1:7" ht="14.25" customHeight="1">
      <c r="A354" s="62" t="str">
        <f t="shared" si="22"/>
        <v/>
      </c>
      <c r="B354" s="4"/>
      <c r="C354" s="48" t="str">
        <f t="shared" si="24"/>
        <v/>
      </c>
      <c r="D354" s="47" t="str">
        <f t="shared" si="25"/>
        <v/>
      </c>
      <c r="E354" s="59"/>
      <c r="F354" s="47"/>
      <c r="G354" s="65" t="str">
        <f t="shared" si="23"/>
        <v/>
      </c>
    </row>
    <row r="355" spans="1:7" ht="14.25" customHeight="1">
      <c r="A355" s="62" t="str">
        <f t="shared" si="22"/>
        <v/>
      </c>
      <c r="B355" s="4"/>
      <c r="C355" s="48" t="str">
        <f t="shared" si="24"/>
        <v/>
      </c>
      <c r="D355" s="47" t="str">
        <f t="shared" si="25"/>
        <v/>
      </c>
      <c r="E355" s="59"/>
      <c r="F355" s="47"/>
      <c r="G355" s="65" t="str">
        <f t="shared" si="23"/>
        <v/>
      </c>
    </row>
    <row r="356" spans="1:7" ht="14.25" customHeight="1">
      <c r="A356" s="62" t="str">
        <f t="shared" si="22"/>
        <v/>
      </c>
      <c r="B356" s="4"/>
      <c r="C356" s="48" t="str">
        <f t="shared" si="24"/>
        <v/>
      </c>
      <c r="D356" s="47" t="str">
        <f t="shared" si="25"/>
        <v/>
      </c>
      <c r="E356" s="59"/>
      <c r="F356" s="47"/>
      <c r="G356" s="65" t="str">
        <f t="shared" si="23"/>
        <v/>
      </c>
    </row>
    <row r="357" spans="1:7" ht="14.25" customHeight="1">
      <c r="A357" s="62" t="str">
        <f t="shared" si="22"/>
        <v/>
      </c>
      <c r="B357" s="4"/>
      <c r="C357" s="48" t="str">
        <f t="shared" si="24"/>
        <v/>
      </c>
      <c r="D357" s="47" t="str">
        <f t="shared" si="25"/>
        <v/>
      </c>
      <c r="E357" s="59"/>
      <c r="F357" s="47"/>
      <c r="G357" s="65" t="str">
        <f t="shared" si="23"/>
        <v/>
      </c>
    </row>
    <row r="358" spans="1:7" ht="14.25" customHeight="1">
      <c r="A358" s="62" t="str">
        <f t="shared" si="22"/>
        <v/>
      </c>
      <c r="B358" s="4"/>
      <c r="C358" s="48" t="str">
        <f t="shared" si="24"/>
        <v/>
      </c>
      <c r="D358" s="47" t="str">
        <f t="shared" si="25"/>
        <v/>
      </c>
      <c r="E358" s="59"/>
      <c r="F358" s="47"/>
      <c r="G358" s="65" t="str">
        <f t="shared" si="23"/>
        <v/>
      </c>
    </row>
    <row r="359" spans="1:7" ht="14.25" customHeight="1">
      <c r="A359" s="62" t="str">
        <f t="shared" si="22"/>
        <v/>
      </c>
      <c r="B359" s="4"/>
      <c r="C359" s="48" t="str">
        <f t="shared" si="24"/>
        <v/>
      </c>
      <c r="D359" s="47" t="str">
        <f t="shared" si="25"/>
        <v/>
      </c>
      <c r="E359" s="59"/>
      <c r="F359" s="47"/>
      <c r="G359" s="65" t="str">
        <f t="shared" si="23"/>
        <v/>
      </c>
    </row>
    <row r="360" spans="1:7" ht="14.25" customHeight="1">
      <c r="A360" s="62" t="str">
        <f t="shared" si="22"/>
        <v/>
      </c>
      <c r="B360" s="4"/>
      <c r="C360" s="48" t="str">
        <f t="shared" si="24"/>
        <v/>
      </c>
      <c r="D360" s="47" t="str">
        <f t="shared" si="25"/>
        <v/>
      </c>
      <c r="E360" s="59"/>
      <c r="F360" s="47"/>
      <c r="G360" s="65" t="str">
        <f t="shared" si="23"/>
        <v/>
      </c>
    </row>
    <row r="361" spans="1:7" ht="14.25" customHeight="1">
      <c r="A361" s="62" t="str">
        <f t="shared" si="22"/>
        <v/>
      </c>
      <c r="B361" s="4"/>
      <c r="C361" s="48" t="str">
        <f t="shared" si="24"/>
        <v/>
      </c>
      <c r="D361" s="47" t="str">
        <f t="shared" si="25"/>
        <v/>
      </c>
      <c r="E361" s="59"/>
      <c r="F361" s="47"/>
      <c r="G361" s="65" t="str">
        <f t="shared" si="23"/>
        <v/>
      </c>
    </row>
    <row r="362" spans="1:7" ht="14.25" customHeight="1">
      <c r="A362" s="62" t="str">
        <f t="shared" si="22"/>
        <v/>
      </c>
      <c r="B362" s="4"/>
      <c r="C362" s="48" t="str">
        <f t="shared" si="24"/>
        <v/>
      </c>
      <c r="D362" s="47" t="str">
        <f t="shared" si="25"/>
        <v/>
      </c>
      <c r="E362" s="59"/>
      <c r="F362" s="47"/>
      <c r="G362" s="65" t="str">
        <f t="shared" si="23"/>
        <v/>
      </c>
    </row>
    <row r="363" spans="1:7" ht="14.25" customHeight="1">
      <c r="A363" s="62" t="str">
        <f t="shared" si="22"/>
        <v/>
      </c>
      <c r="B363" s="4"/>
      <c r="C363" s="48" t="str">
        <f t="shared" si="24"/>
        <v/>
      </c>
      <c r="D363" s="47" t="str">
        <f t="shared" si="25"/>
        <v/>
      </c>
      <c r="E363" s="59"/>
      <c r="F363" s="47"/>
      <c r="G363" s="65" t="str">
        <f t="shared" si="23"/>
        <v/>
      </c>
    </row>
    <row r="364" spans="1:7" ht="14.25" customHeight="1">
      <c r="A364" s="62" t="str">
        <f t="shared" si="22"/>
        <v/>
      </c>
      <c r="B364" s="4"/>
      <c r="C364" s="48" t="str">
        <f t="shared" si="24"/>
        <v/>
      </c>
      <c r="D364" s="47" t="str">
        <f t="shared" si="25"/>
        <v/>
      </c>
      <c r="E364" s="59"/>
      <c r="F364" s="47"/>
      <c r="G364" s="65" t="str">
        <f t="shared" si="23"/>
        <v/>
      </c>
    </row>
    <row r="365" spans="1:7" ht="14.25" customHeight="1">
      <c r="A365" s="62" t="str">
        <f t="shared" si="22"/>
        <v/>
      </c>
      <c r="B365" s="4"/>
      <c r="C365" s="48" t="str">
        <f t="shared" si="24"/>
        <v/>
      </c>
      <c r="D365" s="47" t="str">
        <f t="shared" si="25"/>
        <v/>
      </c>
      <c r="E365" s="59"/>
      <c r="F365" s="47"/>
      <c r="G365" s="65" t="str">
        <f t="shared" si="23"/>
        <v/>
      </c>
    </row>
    <row r="366" spans="1:7" ht="14.25" customHeight="1">
      <c r="A366" s="62" t="str">
        <f t="shared" si="22"/>
        <v/>
      </c>
      <c r="B366" s="4"/>
      <c r="C366" s="48" t="str">
        <f t="shared" si="24"/>
        <v/>
      </c>
      <c r="D366" s="47" t="str">
        <f t="shared" si="25"/>
        <v/>
      </c>
      <c r="E366" s="59"/>
      <c r="F366" s="47"/>
      <c r="G366" s="65" t="str">
        <f t="shared" si="23"/>
        <v/>
      </c>
    </row>
    <row r="367" spans="1:7" ht="14.25" customHeight="1">
      <c r="A367" s="62" t="str">
        <f t="shared" si="22"/>
        <v/>
      </c>
      <c r="B367" s="4"/>
      <c r="C367" s="48" t="str">
        <f t="shared" si="24"/>
        <v/>
      </c>
      <c r="D367" s="47" t="str">
        <f t="shared" si="25"/>
        <v/>
      </c>
      <c r="E367" s="59"/>
      <c r="F367" s="47"/>
      <c r="G367" s="65" t="str">
        <f t="shared" si="23"/>
        <v/>
      </c>
    </row>
    <row r="368" spans="1:7" ht="14.25" customHeight="1">
      <c r="A368" s="62" t="str">
        <f t="shared" si="22"/>
        <v/>
      </c>
      <c r="B368" s="4"/>
      <c r="C368" s="48" t="str">
        <f t="shared" si="24"/>
        <v/>
      </c>
      <c r="D368" s="47" t="str">
        <f t="shared" si="25"/>
        <v/>
      </c>
      <c r="E368" s="59"/>
      <c r="F368" s="47"/>
      <c r="G368" s="65" t="str">
        <f t="shared" si="23"/>
        <v/>
      </c>
    </row>
    <row r="369" spans="1:7" ht="14.25" customHeight="1">
      <c r="A369" s="62" t="str">
        <f t="shared" si="22"/>
        <v/>
      </c>
      <c r="B369" s="4"/>
      <c r="C369" s="48" t="str">
        <f t="shared" si="24"/>
        <v/>
      </c>
      <c r="D369" s="47" t="str">
        <f t="shared" si="25"/>
        <v/>
      </c>
      <c r="E369" s="59"/>
      <c r="F369" s="47"/>
      <c r="G369" s="65" t="str">
        <f t="shared" si="23"/>
        <v/>
      </c>
    </row>
    <row r="370" spans="1:7" ht="14.25" customHeight="1">
      <c r="A370" s="62" t="str">
        <f t="shared" si="22"/>
        <v/>
      </c>
      <c r="B370" s="4"/>
      <c r="C370" s="48" t="str">
        <f t="shared" si="24"/>
        <v/>
      </c>
      <c r="D370" s="47" t="str">
        <f t="shared" si="25"/>
        <v/>
      </c>
      <c r="E370" s="59"/>
      <c r="F370" s="47"/>
      <c r="G370" s="65" t="str">
        <f t="shared" si="23"/>
        <v/>
      </c>
    </row>
    <row r="371" spans="1:7" ht="14.25" customHeight="1">
      <c r="A371" s="62" t="str">
        <f t="shared" si="22"/>
        <v/>
      </c>
      <c r="B371" s="4"/>
      <c r="C371" s="48" t="str">
        <f t="shared" si="24"/>
        <v/>
      </c>
      <c r="D371" s="47" t="str">
        <f t="shared" si="25"/>
        <v/>
      </c>
      <c r="E371" s="59"/>
      <c r="F371" s="47"/>
      <c r="G371" s="65" t="str">
        <f t="shared" si="23"/>
        <v/>
      </c>
    </row>
    <row r="372" spans="1:7" ht="14.25" customHeight="1">
      <c r="A372" s="62" t="str">
        <f t="shared" si="22"/>
        <v/>
      </c>
      <c r="B372" s="4"/>
      <c r="C372" s="48" t="str">
        <f t="shared" si="24"/>
        <v/>
      </c>
      <c r="D372" s="47" t="str">
        <f t="shared" si="25"/>
        <v/>
      </c>
      <c r="E372" s="59"/>
      <c r="F372" s="47"/>
      <c r="G372" s="65" t="str">
        <f t="shared" si="23"/>
        <v/>
      </c>
    </row>
    <row r="373" spans="1:7" ht="14.25" customHeight="1">
      <c r="A373" s="62" t="str">
        <f t="shared" si="22"/>
        <v/>
      </c>
      <c r="B373" s="4"/>
      <c r="C373" s="48" t="str">
        <f t="shared" si="24"/>
        <v/>
      </c>
      <c r="D373" s="47" t="str">
        <f t="shared" si="25"/>
        <v/>
      </c>
      <c r="E373" s="59"/>
      <c r="F373" s="47"/>
      <c r="G373" s="65" t="str">
        <f t="shared" si="23"/>
        <v/>
      </c>
    </row>
    <row r="374" spans="1:7" ht="14.25" customHeight="1">
      <c r="A374" s="62" t="str">
        <f t="shared" si="22"/>
        <v/>
      </c>
      <c r="B374" s="4"/>
      <c r="C374" s="48" t="str">
        <f t="shared" si="24"/>
        <v/>
      </c>
      <c r="D374" s="47" t="str">
        <f t="shared" si="25"/>
        <v/>
      </c>
      <c r="E374" s="59"/>
      <c r="F374" s="47"/>
      <c r="G374" s="65" t="str">
        <f t="shared" si="23"/>
        <v/>
      </c>
    </row>
    <row r="375" spans="1:7" ht="14.25" customHeight="1">
      <c r="A375" s="62" t="str">
        <f t="shared" si="22"/>
        <v/>
      </c>
      <c r="B375" s="4"/>
      <c r="C375" s="48" t="str">
        <f t="shared" si="24"/>
        <v/>
      </c>
      <c r="D375" s="47" t="str">
        <f t="shared" si="25"/>
        <v/>
      </c>
      <c r="E375" s="59"/>
      <c r="F375" s="47"/>
      <c r="G375" s="65" t="str">
        <f t="shared" si="23"/>
        <v/>
      </c>
    </row>
    <row r="376" spans="1:7" ht="14.25" customHeight="1">
      <c r="A376" s="62" t="str">
        <f t="shared" si="22"/>
        <v/>
      </c>
      <c r="B376" s="4"/>
      <c r="C376" s="48" t="str">
        <f t="shared" si="24"/>
        <v/>
      </c>
      <c r="D376" s="47" t="str">
        <f t="shared" si="25"/>
        <v/>
      </c>
      <c r="E376" s="59"/>
      <c r="F376" s="47"/>
      <c r="G376" s="65" t="str">
        <f t="shared" si="23"/>
        <v/>
      </c>
    </row>
    <row r="377" spans="1:7" ht="14.25" customHeight="1">
      <c r="A377" s="62" t="str">
        <f t="shared" ref="A377:A440" si="26">IF(B377="","",IF(A376=999,1,A376+1))</f>
        <v/>
      </c>
      <c r="B377" s="4"/>
      <c r="C377" s="48" t="str">
        <f t="shared" si="24"/>
        <v/>
      </c>
      <c r="D377" s="47" t="str">
        <f t="shared" si="25"/>
        <v/>
      </c>
      <c r="E377" s="59"/>
      <c r="F377" s="47"/>
      <c r="G377" s="65" t="str">
        <f t="shared" si="23"/>
        <v/>
      </c>
    </row>
    <row r="378" spans="1:7" ht="14.25" customHeight="1">
      <c r="A378" s="62" t="str">
        <f t="shared" si="26"/>
        <v/>
      </c>
      <c r="B378" s="4"/>
      <c r="C378" s="48" t="str">
        <f t="shared" si="24"/>
        <v/>
      </c>
      <c r="D378" s="47" t="str">
        <f t="shared" si="25"/>
        <v/>
      </c>
      <c r="E378" s="59"/>
      <c r="F378" s="47"/>
      <c r="G378" s="65" t="str">
        <f t="shared" si="23"/>
        <v/>
      </c>
    </row>
    <row r="379" spans="1:7" ht="14.25" customHeight="1">
      <c r="A379" s="62" t="str">
        <f t="shared" si="26"/>
        <v/>
      </c>
      <c r="B379" s="4"/>
      <c r="C379" s="48" t="str">
        <f t="shared" si="24"/>
        <v/>
      </c>
      <c r="D379" s="47" t="str">
        <f t="shared" si="25"/>
        <v/>
      </c>
      <c r="E379" s="59"/>
      <c r="F379" s="47"/>
      <c r="G379" s="65" t="str">
        <f t="shared" si="23"/>
        <v/>
      </c>
    </row>
    <row r="380" spans="1:7" ht="14.25" customHeight="1">
      <c r="A380" s="62" t="str">
        <f t="shared" si="26"/>
        <v/>
      </c>
      <c r="B380" s="4"/>
      <c r="C380" s="48" t="str">
        <f t="shared" si="24"/>
        <v/>
      </c>
      <c r="D380" s="47" t="str">
        <f t="shared" si="25"/>
        <v/>
      </c>
      <c r="E380" s="59"/>
      <c r="F380" s="47"/>
      <c r="G380" s="65" t="str">
        <f t="shared" si="23"/>
        <v/>
      </c>
    </row>
    <row r="381" spans="1:7" ht="14.25" customHeight="1">
      <c r="A381" s="62" t="str">
        <f t="shared" si="26"/>
        <v/>
      </c>
      <c r="B381" s="4"/>
      <c r="C381" s="48" t="str">
        <f t="shared" si="24"/>
        <v/>
      </c>
      <c r="D381" s="47" t="str">
        <f t="shared" si="25"/>
        <v/>
      </c>
      <c r="E381" s="59"/>
      <c r="F381" s="47"/>
      <c r="G381" s="65" t="str">
        <f t="shared" si="23"/>
        <v/>
      </c>
    </row>
    <row r="382" spans="1:7" ht="14.25" customHeight="1">
      <c r="A382" s="62" t="str">
        <f t="shared" si="26"/>
        <v/>
      </c>
      <c r="B382" s="4"/>
      <c r="C382" s="48" t="str">
        <f t="shared" si="24"/>
        <v/>
      </c>
      <c r="D382" s="47" t="str">
        <f t="shared" si="25"/>
        <v/>
      </c>
      <c r="E382" s="59"/>
      <c r="F382" s="47"/>
      <c r="G382" s="65" t="str">
        <f t="shared" si="23"/>
        <v/>
      </c>
    </row>
    <row r="383" spans="1:7" ht="14.25" customHeight="1">
      <c r="A383" s="62" t="str">
        <f t="shared" si="26"/>
        <v/>
      </c>
      <c r="B383" s="4"/>
      <c r="C383" s="48" t="str">
        <f t="shared" si="24"/>
        <v/>
      </c>
      <c r="D383" s="47" t="str">
        <f t="shared" si="25"/>
        <v/>
      </c>
      <c r="E383" s="59"/>
      <c r="F383" s="47"/>
      <c r="G383" s="65" t="str">
        <f t="shared" si="23"/>
        <v/>
      </c>
    </row>
    <row r="384" spans="1:7" ht="14.25" customHeight="1">
      <c r="A384" s="62" t="str">
        <f t="shared" si="26"/>
        <v/>
      </c>
      <c r="B384" s="4"/>
      <c r="C384" s="48" t="str">
        <f t="shared" si="24"/>
        <v/>
      </c>
      <c r="D384" s="47" t="str">
        <f t="shared" si="25"/>
        <v/>
      </c>
      <c r="E384" s="59"/>
      <c r="F384" s="47"/>
      <c r="G384" s="65" t="str">
        <f t="shared" si="23"/>
        <v/>
      </c>
    </row>
    <row r="385" spans="1:7" ht="14.25" customHeight="1">
      <c r="A385" s="62" t="str">
        <f t="shared" si="26"/>
        <v/>
      </c>
      <c r="B385" s="4"/>
      <c r="C385" s="48" t="str">
        <f t="shared" si="24"/>
        <v/>
      </c>
      <c r="D385" s="47" t="str">
        <f t="shared" si="25"/>
        <v/>
      </c>
      <c r="E385" s="59"/>
      <c r="F385" s="47"/>
      <c r="G385" s="65" t="str">
        <f t="shared" si="23"/>
        <v/>
      </c>
    </row>
    <row r="386" spans="1:7" ht="14.25" customHeight="1">
      <c r="A386" s="62" t="str">
        <f t="shared" si="26"/>
        <v/>
      </c>
      <c r="B386" s="4"/>
      <c r="C386" s="48" t="str">
        <f t="shared" si="24"/>
        <v/>
      </c>
      <c r="D386" s="47" t="str">
        <f t="shared" si="25"/>
        <v/>
      </c>
      <c r="E386" s="59"/>
      <c r="F386" s="47"/>
      <c r="G386" s="65" t="str">
        <f t="shared" si="23"/>
        <v/>
      </c>
    </row>
    <row r="387" spans="1:7" ht="14.25" customHeight="1">
      <c r="A387" s="62" t="str">
        <f t="shared" si="26"/>
        <v/>
      </c>
      <c r="B387" s="4"/>
      <c r="C387" s="48" t="str">
        <f t="shared" si="24"/>
        <v/>
      </c>
      <c r="D387" s="47" t="str">
        <f t="shared" si="25"/>
        <v/>
      </c>
      <c r="E387" s="59"/>
      <c r="F387" s="47"/>
      <c r="G387" s="65" t="str">
        <f t="shared" si="23"/>
        <v/>
      </c>
    </row>
    <row r="388" spans="1:7" ht="14.25" customHeight="1">
      <c r="A388" s="62" t="str">
        <f t="shared" si="26"/>
        <v/>
      </c>
      <c r="B388" s="4"/>
      <c r="C388" s="48" t="str">
        <f t="shared" si="24"/>
        <v/>
      </c>
      <c r="D388" s="47" t="str">
        <f t="shared" si="25"/>
        <v/>
      </c>
      <c r="E388" s="59"/>
      <c r="F388" s="47"/>
      <c r="G388" s="65" t="str">
        <f t="shared" si="23"/>
        <v/>
      </c>
    </row>
    <row r="389" spans="1:7" ht="14.25" customHeight="1">
      <c r="A389" s="62" t="str">
        <f t="shared" si="26"/>
        <v/>
      </c>
      <c r="B389" s="4"/>
      <c r="C389" s="48" t="str">
        <f t="shared" si="24"/>
        <v/>
      </c>
      <c r="D389" s="47" t="str">
        <f t="shared" si="25"/>
        <v/>
      </c>
      <c r="E389" s="59"/>
      <c r="F389" s="47"/>
      <c r="G389" s="65" t="str">
        <f t="shared" ref="G389:G452" si="27">IF(AND(E389="",F389=""),"",IF(F389="",IF(D389="M",VLOOKUP(E389,J$2:L$21,2,TRUE),VLOOKUP(E389,J$2:L$21,3,TRUE)),IF(D389="M",VLOOKUP(F389,J$24:L$45,2,TRUE),VLOOKUP(F389,J$24:L$45,3,TRUE))))</f>
        <v/>
      </c>
    </row>
    <row r="390" spans="1:7" ht="14.25" customHeight="1">
      <c r="A390" s="62" t="str">
        <f t="shared" si="26"/>
        <v/>
      </c>
      <c r="B390" s="4"/>
      <c r="C390" s="48" t="str">
        <f t="shared" ref="C390:C453" si="28">IF(B390="","",IF(C389="","",C389))</f>
        <v/>
      </c>
      <c r="D390" s="47" t="str">
        <f t="shared" ref="D390:D453" si="29">IF(B390="","",IF(D389="","",D389))</f>
        <v/>
      </c>
      <c r="E390" s="59"/>
      <c r="F390" s="47"/>
      <c r="G390" s="65" t="str">
        <f t="shared" si="27"/>
        <v/>
      </c>
    </row>
    <row r="391" spans="1:7" ht="14.25" customHeight="1">
      <c r="A391" s="62" t="str">
        <f t="shared" si="26"/>
        <v/>
      </c>
      <c r="B391" s="4"/>
      <c r="C391" s="48" t="str">
        <f t="shared" si="28"/>
        <v/>
      </c>
      <c r="D391" s="47" t="str">
        <f t="shared" si="29"/>
        <v/>
      </c>
      <c r="E391" s="59"/>
      <c r="F391" s="47"/>
      <c r="G391" s="65" t="str">
        <f t="shared" si="27"/>
        <v/>
      </c>
    </row>
    <row r="392" spans="1:7" ht="14.25" customHeight="1">
      <c r="A392" s="62" t="str">
        <f t="shared" si="26"/>
        <v/>
      </c>
      <c r="B392" s="4"/>
      <c r="C392" s="48" t="str">
        <f t="shared" si="28"/>
        <v/>
      </c>
      <c r="D392" s="47" t="str">
        <f t="shared" si="29"/>
        <v/>
      </c>
      <c r="E392" s="59"/>
      <c r="F392" s="47"/>
      <c r="G392" s="65" t="str">
        <f t="shared" si="27"/>
        <v/>
      </c>
    </row>
    <row r="393" spans="1:7" ht="14.25" customHeight="1">
      <c r="A393" s="62" t="str">
        <f t="shared" si="26"/>
        <v/>
      </c>
      <c r="B393" s="4"/>
      <c r="C393" s="48" t="str">
        <f t="shared" si="28"/>
        <v/>
      </c>
      <c r="D393" s="47" t="str">
        <f t="shared" si="29"/>
        <v/>
      </c>
      <c r="E393" s="59"/>
      <c r="F393" s="47"/>
      <c r="G393" s="65" t="str">
        <f t="shared" si="27"/>
        <v/>
      </c>
    </row>
    <row r="394" spans="1:7" ht="14.25" customHeight="1">
      <c r="A394" s="62" t="str">
        <f t="shared" si="26"/>
        <v/>
      </c>
      <c r="B394" s="4"/>
      <c r="C394" s="48" t="str">
        <f t="shared" si="28"/>
        <v/>
      </c>
      <c r="D394" s="47" t="str">
        <f t="shared" si="29"/>
        <v/>
      </c>
      <c r="E394" s="59"/>
      <c r="F394" s="47"/>
      <c r="G394" s="65" t="str">
        <f t="shared" si="27"/>
        <v/>
      </c>
    </row>
    <row r="395" spans="1:7" ht="14.25" customHeight="1">
      <c r="A395" s="62" t="str">
        <f t="shared" si="26"/>
        <v/>
      </c>
      <c r="B395" s="4"/>
      <c r="C395" s="48" t="str">
        <f t="shared" si="28"/>
        <v/>
      </c>
      <c r="D395" s="47" t="str">
        <f t="shared" si="29"/>
        <v/>
      </c>
      <c r="E395" s="59"/>
      <c r="F395" s="47"/>
      <c r="G395" s="65" t="str">
        <f t="shared" si="27"/>
        <v/>
      </c>
    </row>
    <row r="396" spans="1:7" ht="14.25" customHeight="1">
      <c r="A396" s="62" t="str">
        <f t="shared" si="26"/>
        <v/>
      </c>
      <c r="B396" s="4"/>
      <c r="C396" s="48" t="str">
        <f t="shared" si="28"/>
        <v/>
      </c>
      <c r="D396" s="47" t="str">
        <f t="shared" si="29"/>
        <v/>
      </c>
      <c r="E396" s="59"/>
      <c r="F396" s="47"/>
      <c r="G396" s="65" t="str">
        <f t="shared" si="27"/>
        <v/>
      </c>
    </row>
    <row r="397" spans="1:7" ht="14.25" customHeight="1">
      <c r="A397" s="62" t="str">
        <f t="shared" si="26"/>
        <v/>
      </c>
      <c r="B397" s="4"/>
      <c r="C397" s="48" t="str">
        <f t="shared" si="28"/>
        <v/>
      </c>
      <c r="D397" s="47" t="str">
        <f t="shared" si="29"/>
        <v/>
      </c>
      <c r="E397" s="59"/>
      <c r="F397" s="47"/>
      <c r="G397" s="65" t="str">
        <f t="shared" si="27"/>
        <v/>
      </c>
    </row>
    <row r="398" spans="1:7" ht="14.25" customHeight="1">
      <c r="A398" s="62" t="str">
        <f t="shared" si="26"/>
        <v/>
      </c>
      <c r="B398" s="4"/>
      <c r="C398" s="48" t="str">
        <f t="shared" si="28"/>
        <v/>
      </c>
      <c r="D398" s="47" t="str">
        <f t="shared" si="29"/>
        <v/>
      </c>
      <c r="E398" s="59"/>
      <c r="F398" s="47"/>
      <c r="G398" s="65" t="str">
        <f t="shared" si="27"/>
        <v/>
      </c>
    </row>
    <row r="399" spans="1:7" ht="14.25" customHeight="1">
      <c r="A399" s="62" t="str">
        <f t="shared" si="26"/>
        <v/>
      </c>
      <c r="B399" s="4"/>
      <c r="C399" s="48" t="str">
        <f t="shared" si="28"/>
        <v/>
      </c>
      <c r="D399" s="47" t="str">
        <f t="shared" si="29"/>
        <v/>
      </c>
      <c r="E399" s="59"/>
      <c r="F399" s="47"/>
      <c r="G399" s="65" t="str">
        <f t="shared" si="27"/>
        <v/>
      </c>
    </row>
    <row r="400" spans="1:7" ht="14.25" customHeight="1">
      <c r="A400" s="62" t="str">
        <f t="shared" si="26"/>
        <v/>
      </c>
      <c r="B400" s="4"/>
      <c r="C400" s="48" t="str">
        <f t="shared" si="28"/>
        <v/>
      </c>
      <c r="D400" s="47" t="str">
        <f t="shared" si="29"/>
        <v/>
      </c>
      <c r="E400" s="59"/>
      <c r="F400" s="47"/>
      <c r="G400" s="65" t="str">
        <f t="shared" si="27"/>
        <v/>
      </c>
    </row>
    <row r="401" spans="1:7" ht="14.25" customHeight="1">
      <c r="A401" s="62" t="str">
        <f t="shared" si="26"/>
        <v/>
      </c>
      <c r="B401" s="4"/>
      <c r="C401" s="48" t="str">
        <f t="shared" si="28"/>
        <v/>
      </c>
      <c r="D401" s="47" t="str">
        <f t="shared" si="29"/>
        <v/>
      </c>
      <c r="E401" s="59"/>
      <c r="F401" s="47"/>
      <c r="G401" s="65" t="str">
        <f t="shared" si="27"/>
        <v/>
      </c>
    </row>
    <row r="402" spans="1:7" ht="14.25" customHeight="1">
      <c r="A402" s="62" t="str">
        <f t="shared" si="26"/>
        <v/>
      </c>
      <c r="B402" s="4"/>
      <c r="C402" s="48" t="str">
        <f t="shared" si="28"/>
        <v/>
      </c>
      <c r="D402" s="47" t="str">
        <f t="shared" si="29"/>
        <v/>
      </c>
      <c r="E402" s="59"/>
      <c r="F402" s="47"/>
      <c r="G402" s="65" t="str">
        <f t="shared" si="27"/>
        <v/>
      </c>
    </row>
    <row r="403" spans="1:7" ht="14.25" customHeight="1">
      <c r="A403" s="62" t="str">
        <f t="shared" si="26"/>
        <v/>
      </c>
      <c r="B403" s="4"/>
      <c r="C403" s="48" t="str">
        <f t="shared" si="28"/>
        <v/>
      </c>
      <c r="D403" s="47" t="str">
        <f t="shared" si="29"/>
        <v/>
      </c>
      <c r="E403" s="59"/>
      <c r="F403" s="47"/>
      <c r="G403" s="65" t="str">
        <f t="shared" si="27"/>
        <v/>
      </c>
    </row>
    <row r="404" spans="1:7" ht="14.25" customHeight="1">
      <c r="A404" s="62" t="str">
        <f t="shared" si="26"/>
        <v/>
      </c>
      <c r="B404" s="4"/>
      <c r="C404" s="48" t="str">
        <f t="shared" si="28"/>
        <v/>
      </c>
      <c r="D404" s="47" t="str">
        <f t="shared" si="29"/>
        <v/>
      </c>
      <c r="E404" s="59"/>
      <c r="F404" s="47"/>
      <c r="G404" s="65" t="str">
        <f t="shared" si="27"/>
        <v/>
      </c>
    </row>
    <row r="405" spans="1:7" ht="14.25" customHeight="1">
      <c r="A405" s="62" t="str">
        <f t="shared" si="26"/>
        <v/>
      </c>
      <c r="B405" s="4"/>
      <c r="C405" s="48" t="str">
        <f t="shared" si="28"/>
        <v/>
      </c>
      <c r="D405" s="47" t="str">
        <f t="shared" si="29"/>
        <v/>
      </c>
      <c r="E405" s="59"/>
      <c r="F405" s="47"/>
      <c r="G405" s="65" t="str">
        <f t="shared" si="27"/>
        <v/>
      </c>
    </row>
    <row r="406" spans="1:7" ht="14.25" customHeight="1">
      <c r="A406" s="62" t="str">
        <f t="shared" si="26"/>
        <v/>
      </c>
      <c r="B406" s="4"/>
      <c r="C406" s="48" t="str">
        <f t="shared" si="28"/>
        <v/>
      </c>
      <c r="D406" s="47" t="str">
        <f t="shared" si="29"/>
        <v/>
      </c>
      <c r="E406" s="59"/>
      <c r="F406" s="47"/>
      <c r="G406" s="65" t="str">
        <f t="shared" si="27"/>
        <v/>
      </c>
    </row>
    <row r="407" spans="1:7" ht="14.25" customHeight="1">
      <c r="A407" s="62" t="str">
        <f t="shared" si="26"/>
        <v/>
      </c>
      <c r="B407" s="4"/>
      <c r="C407" s="48" t="str">
        <f t="shared" si="28"/>
        <v/>
      </c>
      <c r="D407" s="47" t="str">
        <f t="shared" si="29"/>
        <v/>
      </c>
      <c r="E407" s="59"/>
      <c r="F407" s="47"/>
      <c r="G407" s="65" t="str">
        <f t="shared" si="27"/>
        <v/>
      </c>
    </row>
    <row r="408" spans="1:7" ht="14.25" customHeight="1">
      <c r="A408" s="62" t="str">
        <f t="shared" si="26"/>
        <v/>
      </c>
      <c r="B408" s="4"/>
      <c r="C408" s="48" t="str">
        <f t="shared" si="28"/>
        <v/>
      </c>
      <c r="D408" s="47" t="str">
        <f t="shared" si="29"/>
        <v/>
      </c>
      <c r="E408" s="59"/>
      <c r="F408" s="47"/>
      <c r="G408" s="65" t="str">
        <f t="shared" si="27"/>
        <v/>
      </c>
    </row>
    <row r="409" spans="1:7" ht="14.25" customHeight="1">
      <c r="A409" s="62" t="str">
        <f t="shared" si="26"/>
        <v/>
      </c>
      <c r="B409" s="4"/>
      <c r="C409" s="48" t="str">
        <f t="shared" si="28"/>
        <v/>
      </c>
      <c r="D409" s="47" t="str">
        <f t="shared" si="29"/>
        <v/>
      </c>
      <c r="E409" s="59"/>
      <c r="F409" s="47"/>
      <c r="G409" s="65" t="str">
        <f t="shared" si="27"/>
        <v/>
      </c>
    </row>
    <row r="410" spans="1:7" ht="14.25" customHeight="1">
      <c r="A410" s="62" t="str">
        <f t="shared" si="26"/>
        <v/>
      </c>
      <c r="B410" s="4"/>
      <c r="C410" s="48" t="str">
        <f t="shared" si="28"/>
        <v/>
      </c>
      <c r="D410" s="47" t="str">
        <f t="shared" si="29"/>
        <v/>
      </c>
      <c r="E410" s="59"/>
      <c r="F410" s="47"/>
      <c r="G410" s="65" t="str">
        <f t="shared" si="27"/>
        <v/>
      </c>
    </row>
    <row r="411" spans="1:7" ht="14.25" customHeight="1">
      <c r="A411" s="62" t="str">
        <f t="shared" si="26"/>
        <v/>
      </c>
      <c r="B411" s="4"/>
      <c r="C411" s="48" t="str">
        <f t="shared" si="28"/>
        <v/>
      </c>
      <c r="D411" s="47" t="str">
        <f t="shared" si="29"/>
        <v/>
      </c>
      <c r="E411" s="59"/>
      <c r="F411" s="47"/>
      <c r="G411" s="65" t="str">
        <f t="shared" si="27"/>
        <v/>
      </c>
    </row>
    <row r="412" spans="1:7" ht="14.25" customHeight="1">
      <c r="A412" s="62" t="str">
        <f t="shared" si="26"/>
        <v/>
      </c>
      <c r="B412" s="4"/>
      <c r="C412" s="48" t="str">
        <f t="shared" si="28"/>
        <v/>
      </c>
      <c r="D412" s="47" t="str">
        <f t="shared" si="29"/>
        <v/>
      </c>
      <c r="E412" s="59"/>
      <c r="F412" s="47"/>
      <c r="G412" s="65" t="str">
        <f t="shared" si="27"/>
        <v/>
      </c>
    </row>
    <row r="413" spans="1:7" ht="14.25" customHeight="1">
      <c r="A413" s="62" t="str">
        <f t="shared" si="26"/>
        <v/>
      </c>
      <c r="B413" s="4"/>
      <c r="C413" s="48" t="str">
        <f t="shared" si="28"/>
        <v/>
      </c>
      <c r="D413" s="47" t="str">
        <f t="shared" si="29"/>
        <v/>
      </c>
      <c r="E413" s="59"/>
      <c r="F413" s="47"/>
      <c r="G413" s="65" t="str">
        <f t="shared" si="27"/>
        <v/>
      </c>
    </row>
    <row r="414" spans="1:7" ht="14.25" customHeight="1">
      <c r="A414" s="62" t="str">
        <f t="shared" si="26"/>
        <v/>
      </c>
      <c r="B414" s="4"/>
      <c r="C414" s="48" t="str">
        <f t="shared" si="28"/>
        <v/>
      </c>
      <c r="D414" s="47" t="str">
        <f t="shared" si="29"/>
        <v/>
      </c>
      <c r="E414" s="59"/>
      <c r="F414" s="47"/>
      <c r="G414" s="65" t="str">
        <f t="shared" si="27"/>
        <v/>
      </c>
    </row>
    <row r="415" spans="1:7" ht="14.25" customHeight="1">
      <c r="A415" s="62" t="str">
        <f t="shared" si="26"/>
        <v/>
      </c>
      <c r="B415" s="4"/>
      <c r="C415" s="48" t="str">
        <f t="shared" si="28"/>
        <v/>
      </c>
      <c r="D415" s="47" t="str">
        <f t="shared" si="29"/>
        <v/>
      </c>
      <c r="E415" s="59"/>
      <c r="F415" s="47"/>
      <c r="G415" s="65" t="str">
        <f t="shared" si="27"/>
        <v/>
      </c>
    </row>
    <row r="416" spans="1:7" ht="14.25" customHeight="1">
      <c r="A416" s="62" t="str">
        <f t="shared" si="26"/>
        <v/>
      </c>
      <c r="B416" s="4"/>
      <c r="C416" s="48" t="str">
        <f t="shared" si="28"/>
        <v/>
      </c>
      <c r="D416" s="47" t="str">
        <f t="shared" si="29"/>
        <v/>
      </c>
      <c r="E416" s="59"/>
      <c r="F416" s="47"/>
      <c r="G416" s="65" t="str">
        <f t="shared" si="27"/>
        <v/>
      </c>
    </row>
    <row r="417" spans="1:7" ht="14.25" customHeight="1">
      <c r="A417" s="62" t="str">
        <f t="shared" si="26"/>
        <v/>
      </c>
      <c r="B417" s="4"/>
      <c r="C417" s="48" t="str">
        <f t="shared" si="28"/>
        <v/>
      </c>
      <c r="D417" s="47" t="str">
        <f t="shared" si="29"/>
        <v/>
      </c>
      <c r="E417" s="59"/>
      <c r="F417" s="47"/>
      <c r="G417" s="65" t="str">
        <f t="shared" si="27"/>
        <v/>
      </c>
    </row>
    <row r="418" spans="1:7" ht="14.25" customHeight="1">
      <c r="A418" s="62" t="str">
        <f t="shared" si="26"/>
        <v/>
      </c>
      <c r="B418" s="4"/>
      <c r="C418" s="48" t="str">
        <f t="shared" si="28"/>
        <v/>
      </c>
      <c r="D418" s="47" t="str">
        <f t="shared" si="29"/>
        <v/>
      </c>
      <c r="E418" s="59"/>
      <c r="F418" s="47"/>
      <c r="G418" s="65" t="str">
        <f t="shared" si="27"/>
        <v/>
      </c>
    </row>
    <row r="419" spans="1:7" ht="14.25" customHeight="1">
      <c r="A419" s="62" t="str">
        <f t="shared" si="26"/>
        <v/>
      </c>
      <c r="B419" s="4"/>
      <c r="C419" s="48" t="str">
        <f t="shared" si="28"/>
        <v/>
      </c>
      <c r="D419" s="47" t="str">
        <f t="shared" si="29"/>
        <v/>
      </c>
      <c r="E419" s="59"/>
      <c r="F419" s="47"/>
      <c r="G419" s="65" t="str">
        <f t="shared" si="27"/>
        <v/>
      </c>
    </row>
    <row r="420" spans="1:7" ht="14.25" customHeight="1">
      <c r="A420" s="62" t="str">
        <f t="shared" si="26"/>
        <v/>
      </c>
      <c r="B420" s="4"/>
      <c r="C420" s="48" t="str">
        <f t="shared" si="28"/>
        <v/>
      </c>
      <c r="D420" s="47" t="str">
        <f t="shared" si="29"/>
        <v/>
      </c>
      <c r="E420" s="59"/>
      <c r="F420" s="47"/>
      <c r="G420" s="65" t="str">
        <f t="shared" si="27"/>
        <v/>
      </c>
    </row>
    <row r="421" spans="1:7" ht="14.25" customHeight="1">
      <c r="A421" s="62" t="str">
        <f t="shared" si="26"/>
        <v/>
      </c>
      <c r="B421" s="4"/>
      <c r="C421" s="48" t="str">
        <f t="shared" si="28"/>
        <v/>
      </c>
      <c r="D421" s="47" t="str">
        <f t="shared" si="29"/>
        <v/>
      </c>
      <c r="E421" s="59"/>
      <c r="F421" s="47"/>
      <c r="G421" s="65" t="str">
        <f t="shared" si="27"/>
        <v/>
      </c>
    </row>
    <row r="422" spans="1:7" ht="14.25" customHeight="1">
      <c r="A422" s="62" t="str">
        <f t="shared" si="26"/>
        <v/>
      </c>
      <c r="B422" s="4"/>
      <c r="C422" s="48" t="str">
        <f t="shared" si="28"/>
        <v/>
      </c>
      <c r="D422" s="47" t="str">
        <f t="shared" si="29"/>
        <v/>
      </c>
      <c r="E422" s="59"/>
      <c r="F422" s="47"/>
      <c r="G422" s="65" t="str">
        <f t="shared" si="27"/>
        <v/>
      </c>
    </row>
    <row r="423" spans="1:7" ht="14.25" customHeight="1">
      <c r="A423" s="62" t="str">
        <f t="shared" si="26"/>
        <v/>
      </c>
      <c r="B423" s="4"/>
      <c r="C423" s="48" t="str">
        <f t="shared" si="28"/>
        <v/>
      </c>
      <c r="D423" s="47" t="str">
        <f t="shared" si="29"/>
        <v/>
      </c>
      <c r="E423" s="59"/>
      <c r="F423" s="47"/>
      <c r="G423" s="65" t="str">
        <f t="shared" si="27"/>
        <v/>
      </c>
    </row>
    <row r="424" spans="1:7" ht="14.25" customHeight="1">
      <c r="A424" s="62" t="str">
        <f t="shared" si="26"/>
        <v/>
      </c>
      <c r="B424" s="4"/>
      <c r="C424" s="48" t="str">
        <f t="shared" si="28"/>
        <v/>
      </c>
      <c r="D424" s="47" t="str">
        <f t="shared" si="29"/>
        <v/>
      </c>
      <c r="E424" s="59"/>
      <c r="F424" s="47"/>
      <c r="G424" s="65" t="str">
        <f t="shared" si="27"/>
        <v/>
      </c>
    </row>
    <row r="425" spans="1:7" ht="14.25" customHeight="1">
      <c r="A425" s="62" t="str">
        <f t="shared" si="26"/>
        <v/>
      </c>
      <c r="B425" s="4"/>
      <c r="C425" s="48" t="str">
        <f t="shared" si="28"/>
        <v/>
      </c>
      <c r="D425" s="47" t="str">
        <f t="shared" si="29"/>
        <v/>
      </c>
      <c r="E425" s="59"/>
      <c r="F425" s="47"/>
      <c r="G425" s="65" t="str">
        <f t="shared" si="27"/>
        <v/>
      </c>
    </row>
    <row r="426" spans="1:7" ht="14.25" customHeight="1">
      <c r="A426" s="62" t="str">
        <f t="shared" si="26"/>
        <v/>
      </c>
      <c r="B426" s="4"/>
      <c r="C426" s="48" t="str">
        <f t="shared" si="28"/>
        <v/>
      </c>
      <c r="D426" s="47" t="str">
        <f t="shared" si="29"/>
        <v/>
      </c>
      <c r="E426" s="59"/>
      <c r="F426" s="47"/>
      <c r="G426" s="65" t="str">
        <f t="shared" si="27"/>
        <v/>
      </c>
    </row>
    <row r="427" spans="1:7" ht="14.25" customHeight="1">
      <c r="A427" s="62" t="str">
        <f t="shared" si="26"/>
        <v/>
      </c>
      <c r="B427" s="4"/>
      <c r="C427" s="48" t="str">
        <f t="shared" si="28"/>
        <v/>
      </c>
      <c r="D427" s="47" t="str">
        <f t="shared" si="29"/>
        <v/>
      </c>
      <c r="E427" s="59"/>
      <c r="F427" s="47"/>
      <c r="G427" s="65" t="str">
        <f t="shared" si="27"/>
        <v/>
      </c>
    </row>
    <row r="428" spans="1:7" ht="14.25" customHeight="1">
      <c r="A428" s="62" t="str">
        <f t="shared" si="26"/>
        <v/>
      </c>
      <c r="B428" s="4"/>
      <c r="C428" s="48" t="str">
        <f t="shared" si="28"/>
        <v/>
      </c>
      <c r="D428" s="47" t="str">
        <f t="shared" si="29"/>
        <v/>
      </c>
      <c r="E428" s="59"/>
      <c r="F428" s="47"/>
      <c r="G428" s="65" t="str">
        <f t="shared" si="27"/>
        <v/>
      </c>
    </row>
    <row r="429" spans="1:7" ht="14.25" customHeight="1">
      <c r="A429" s="62" t="str">
        <f t="shared" si="26"/>
        <v/>
      </c>
      <c r="B429" s="4"/>
      <c r="C429" s="48" t="str">
        <f t="shared" si="28"/>
        <v/>
      </c>
      <c r="D429" s="47" t="str">
        <f t="shared" si="29"/>
        <v/>
      </c>
      <c r="E429" s="59"/>
      <c r="F429" s="47"/>
      <c r="G429" s="65" t="str">
        <f t="shared" si="27"/>
        <v/>
      </c>
    </row>
    <row r="430" spans="1:7" ht="14.25" customHeight="1">
      <c r="A430" s="62" t="str">
        <f t="shared" si="26"/>
        <v/>
      </c>
      <c r="B430" s="4"/>
      <c r="C430" s="48" t="str">
        <f t="shared" si="28"/>
        <v/>
      </c>
      <c r="D430" s="47" t="str">
        <f t="shared" si="29"/>
        <v/>
      </c>
      <c r="E430" s="59"/>
      <c r="F430" s="47"/>
      <c r="G430" s="65" t="str">
        <f t="shared" si="27"/>
        <v/>
      </c>
    </row>
    <row r="431" spans="1:7" ht="14.25" customHeight="1">
      <c r="A431" s="62" t="str">
        <f t="shared" si="26"/>
        <v/>
      </c>
      <c r="B431" s="4"/>
      <c r="C431" s="48" t="str">
        <f t="shared" si="28"/>
        <v/>
      </c>
      <c r="D431" s="47" t="str">
        <f t="shared" si="29"/>
        <v/>
      </c>
      <c r="E431" s="59"/>
      <c r="F431" s="47"/>
      <c r="G431" s="65" t="str">
        <f t="shared" si="27"/>
        <v/>
      </c>
    </row>
    <row r="432" spans="1:7" ht="14.25" customHeight="1">
      <c r="A432" s="62" t="str">
        <f t="shared" si="26"/>
        <v/>
      </c>
      <c r="B432" s="4"/>
      <c r="C432" s="48" t="str">
        <f t="shared" si="28"/>
        <v/>
      </c>
      <c r="D432" s="47" t="str">
        <f t="shared" si="29"/>
        <v/>
      </c>
      <c r="E432" s="59"/>
      <c r="F432" s="47"/>
      <c r="G432" s="65" t="str">
        <f t="shared" si="27"/>
        <v/>
      </c>
    </row>
    <row r="433" spans="1:7" ht="14.25" customHeight="1">
      <c r="A433" s="62" t="str">
        <f t="shared" si="26"/>
        <v/>
      </c>
      <c r="B433" s="4"/>
      <c r="C433" s="48" t="str">
        <f t="shared" si="28"/>
        <v/>
      </c>
      <c r="D433" s="47" t="str">
        <f t="shared" si="29"/>
        <v/>
      </c>
      <c r="E433" s="59"/>
      <c r="F433" s="47"/>
      <c r="G433" s="65" t="str">
        <f t="shared" si="27"/>
        <v/>
      </c>
    </row>
    <row r="434" spans="1:7" ht="14.25" customHeight="1">
      <c r="A434" s="62" t="str">
        <f t="shared" si="26"/>
        <v/>
      </c>
      <c r="B434" s="4"/>
      <c r="C434" s="48" t="str">
        <f t="shared" si="28"/>
        <v/>
      </c>
      <c r="D434" s="47" t="str">
        <f t="shared" si="29"/>
        <v/>
      </c>
      <c r="E434" s="59"/>
      <c r="F434" s="47"/>
      <c r="G434" s="65" t="str">
        <f t="shared" si="27"/>
        <v/>
      </c>
    </row>
    <row r="435" spans="1:7" ht="14.25" customHeight="1">
      <c r="A435" s="62" t="str">
        <f t="shared" si="26"/>
        <v/>
      </c>
      <c r="B435" s="4"/>
      <c r="C435" s="48" t="str">
        <f t="shared" si="28"/>
        <v/>
      </c>
      <c r="D435" s="47" t="str">
        <f t="shared" si="29"/>
        <v/>
      </c>
      <c r="E435" s="59"/>
      <c r="F435" s="47"/>
      <c r="G435" s="65" t="str">
        <f t="shared" si="27"/>
        <v/>
      </c>
    </row>
    <row r="436" spans="1:7" ht="14.25" customHeight="1">
      <c r="A436" s="62" t="str">
        <f t="shared" si="26"/>
        <v/>
      </c>
      <c r="B436" s="4"/>
      <c r="C436" s="48" t="str">
        <f t="shared" si="28"/>
        <v/>
      </c>
      <c r="D436" s="47" t="str">
        <f t="shared" si="29"/>
        <v/>
      </c>
      <c r="E436" s="59"/>
      <c r="F436" s="47"/>
      <c r="G436" s="65" t="str">
        <f t="shared" si="27"/>
        <v/>
      </c>
    </row>
    <row r="437" spans="1:7" ht="14.25" customHeight="1">
      <c r="A437" s="62" t="str">
        <f t="shared" si="26"/>
        <v/>
      </c>
      <c r="B437" s="4"/>
      <c r="C437" s="48" t="str">
        <f t="shared" si="28"/>
        <v/>
      </c>
      <c r="D437" s="47" t="str">
        <f t="shared" si="29"/>
        <v/>
      </c>
      <c r="E437" s="59"/>
      <c r="F437" s="47"/>
      <c r="G437" s="65" t="str">
        <f t="shared" si="27"/>
        <v/>
      </c>
    </row>
    <row r="438" spans="1:7" ht="14.25" customHeight="1">
      <c r="A438" s="62" t="str">
        <f t="shared" si="26"/>
        <v/>
      </c>
      <c r="B438" s="4"/>
      <c r="C438" s="48" t="str">
        <f t="shared" si="28"/>
        <v/>
      </c>
      <c r="D438" s="47" t="str">
        <f t="shared" si="29"/>
        <v/>
      </c>
      <c r="E438" s="59"/>
      <c r="F438" s="47"/>
      <c r="G438" s="65" t="str">
        <f t="shared" si="27"/>
        <v/>
      </c>
    </row>
    <row r="439" spans="1:7" ht="14.25" customHeight="1">
      <c r="A439" s="62" t="str">
        <f t="shared" si="26"/>
        <v/>
      </c>
      <c r="B439" s="4"/>
      <c r="C439" s="48" t="str">
        <f t="shared" si="28"/>
        <v/>
      </c>
      <c r="D439" s="47" t="str">
        <f t="shared" si="29"/>
        <v/>
      </c>
      <c r="E439" s="59"/>
      <c r="F439" s="47"/>
      <c r="G439" s="65" t="str">
        <f t="shared" si="27"/>
        <v/>
      </c>
    </row>
    <row r="440" spans="1:7" ht="14.25" customHeight="1">
      <c r="A440" s="62" t="str">
        <f t="shared" si="26"/>
        <v/>
      </c>
      <c r="B440" s="4"/>
      <c r="C440" s="48" t="str">
        <f t="shared" si="28"/>
        <v/>
      </c>
      <c r="D440" s="47" t="str">
        <f t="shared" si="29"/>
        <v/>
      </c>
      <c r="E440" s="59"/>
      <c r="F440" s="47"/>
      <c r="G440" s="65" t="str">
        <f t="shared" si="27"/>
        <v/>
      </c>
    </row>
    <row r="441" spans="1:7" ht="14.25" customHeight="1">
      <c r="A441" s="62" t="str">
        <f t="shared" ref="A441:A503" si="30">IF(B441="","",IF(A440=999,1,A440+1))</f>
        <v/>
      </c>
      <c r="B441" s="4"/>
      <c r="C441" s="48" t="str">
        <f t="shared" si="28"/>
        <v/>
      </c>
      <c r="D441" s="47" t="str">
        <f t="shared" si="29"/>
        <v/>
      </c>
      <c r="E441" s="59"/>
      <c r="F441" s="47"/>
      <c r="G441" s="65" t="str">
        <f t="shared" si="27"/>
        <v/>
      </c>
    </row>
    <row r="442" spans="1:7" ht="14.25" customHeight="1">
      <c r="A442" s="62" t="str">
        <f t="shared" si="30"/>
        <v/>
      </c>
      <c r="B442" s="4"/>
      <c r="C442" s="48" t="str">
        <f t="shared" si="28"/>
        <v/>
      </c>
      <c r="D442" s="47" t="str">
        <f t="shared" si="29"/>
        <v/>
      </c>
      <c r="E442" s="59"/>
      <c r="F442" s="47"/>
      <c r="G442" s="65" t="str">
        <f t="shared" si="27"/>
        <v/>
      </c>
    </row>
    <row r="443" spans="1:7" ht="14.25" customHeight="1">
      <c r="A443" s="62" t="str">
        <f t="shared" si="30"/>
        <v/>
      </c>
      <c r="B443" s="4"/>
      <c r="C443" s="48" t="str">
        <f t="shared" si="28"/>
        <v/>
      </c>
      <c r="D443" s="47" t="str">
        <f t="shared" si="29"/>
        <v/>
      </c>
      <c r="E443" s="59"/>
      <c r="F443" s="47"/>
      <c r="G443" s="65" t="str">
        <f t="shared" si="27"/>
        <v/>
      </c>
    </row>
    <row r="444" spans="1:7" ht="14.25" customHeight="1">
      <c r="A444" s="62" t="str">
        <f t="shared" si="30"/>
        <v/>
      </c>
      <c r="B444" s="4"/>
      <c r="C444" s="48" t="str">
        <f t="shared" si="28"/>
        <v/>
      </c>
      <c r="D444" s="47" t="str">
        <f t="shared" si="29"/>
        <v/>
      </c>
      <c r="E444" s="59"/>
      <c r="F444" s="47"/>
      <c r="G444" s="65" t="str">
        <f t="shared" si="27"/>
        <v/>
      </c>
    </row>
    <row r="445" spans="1:7" ht="14.25" customHeight="1">
      <c r="A445" s="62" t="str">
        <f t="shared" si="30"/>
        <v/>
      </c>
      <c r="B445" s="4"/>
      <c r="C445" s="48" t="str">
        <f t="shared" si="28"/>
        <v/>
      </c>
      <c r="D445" s="47" t="str">
        <f t="shared" si="29"/>
        <v/>
      </c>
      <c r="E445" s="59"/>
      <c r="F445" s="47"/>
      <c r="G445" s="65" t="str">
        <f t="shared" si="27"/>
        <v/>
      </c>
    </row>
    <row r="446" spans="1:7" ht="14.25" customHeight="1">
      <c r="A446" s="62" t="str">
        <f t="shared" si="30"/>
        <v/>
      </c>
      <c r="B446" s="4"/>
      <c r="C446" s="48" t="str">
        <f t="shared" si="28"/>
        <v/>
      </c>
      <c r="D446" s="47" t="str">
        <f t="shared" si="29"/>
        <v/>
      </c>
      <c r="E446" s="59"/>
      <c r="F446" s="47"/>
      <c r="G446" s="65" t="str">
        <f t="shared" si="27"/>
        <v/>
      </c>
    </row>
    <row r="447" spans="1:7" ht="14.25" customHeight="1">
      <c r="A447" s="62" t="str">
        <f t="shared" si="30"/>
        <v/>
      </c>
      <c r="B447" s="4"/>
      <c r="C447" s="48" t="str">
        <f t="shared" si="28"/>
        <v/>
      </c>
      <c r="D447" s="47" t="str">
        <f t="shared" si="29"/>
        <v/>
      </c>
      <c r="E447" s="59"/>
      <c r="F447" s="47"/>
      <c r="G447" s="65" t="str">
        <f t="shared" si="27"/>
        <v/>
      </c>
    </row>
    <row r="448" spans="1:7" ht="14.25" customHeight="1">
      <c r="A448" s="62" t="str">
        <f t="shared" si="30"/>
        <v/>
      </c>
      <c r="B448" s="4"/>
      <c r="C448" s="48" t="str">
        <f t="shared" si="28"/>
        <v/>
      </c>
      <c r="D448" s="47" t="str">
        <f t="shared" si="29"/>
        <v/>
      </c>
      <c r="E448" s="59"/>
      <c r="F448" s="47"/>
      <c r="G448" s="65" t="str">
        <f t="shared" si="27"/>
        <v/>
      </c>
    </row>
    <row r="449" spans="1:7" ht="14.25" customHeight="1">
      <c r="A449" s="62" t="str">
        <f t="shared" si="30"/>
        <v/>
      </c>
      <c r="B449" s="4"/>
      <c r="C449" s="48" t="str">
        <f t="shared" si="28"/>
        <v/>
      </c>
      <c r="D449" s="47" t="str">
        <f t="shared" si="29"/>
        <v/>
      </c>
      <c r="E449" s="59"/>
      <c r="F449" s="47"/>
      <c r="G449" s="65" t="str">
        <f t="shared" si="27"/>
        <v/>
      </c>
    </row>
    <row r="450" spans="1:7" ht="14.25" customHeight="1">
      <c r="A450" s="62" t="str">
        <f t="shared" si="30"/>
        <v/>
      </c>
      <c r="B450" s="4"/>
      <c r="C450" s="48" t="str">
        <f t="shared" si="28"/>
        <v/>
      </c>
      <c r="D450" s="47" t="str">
        <f t="shared" si="29"/>
        <v/>
      </c>
      <c r="E450" s="59"/>
      <c r="F450" s="47"/>
      <c r="G450" s="65" t="str">
        <f t="shared" si="27"/>
        <v/>
      </c>
    </row>
    <row r="451" spans="1:7" ht="14.25" customHeight="1">
      <c r="A451" s="62" t="str">
        <f t="shared" si="30"/>
        <v/>
      </c>
      <c r="B451" s="4"/>
      <c r="C451" s="48" t="str">
        <f t="shared" si="28"/>
        <v/>
      </c>
      <c r="D451" s="47" t="str">
        <f t="shared" si="29"/>
        <v/>
      </c>
      <c r="E451" s="59"/>
      <c r="F451" s="47"/>
      <c r="G451" s="65" t="str">
        <f t="shared" si="27"/>
        <v/>
      </c>
    </row>
    <row r="452" spans="1:7" ht="14.25" customHeight="1">
      <c r="A452" s="62" t="str">
        <f t="shared" si="30"/>
        <v/>
      </c>
      <c r="B452" s="4"/>
      <c r="C452" s="48" t="str">
        <f t="shared" si="28"/>
        <v/>
      </c>
      <c r="D452" s="47" t="str">
        <f t="shared" si="29"/>
        <v/>
      </c>
      <c r="E452" s="59"/>
      <c r="F452" s="47"/>
      <c r="G452" s="65" t="str">
        <f t="shared" si="27"/>
        <v/>
      </c>
    </row>
    <row r="453" spans="1:7" ht="14.25" customHeight="1">
      <c r="A453" s="62" t="str">
        <f t="shared" si="30"/>
        <v/>
      </c>
      <c r="B453" s="4"/>
      <c r="C453" s="48" t="str">
        <f t="shared" si="28"/>
        <v/>
      </c>
      <c r="D453" s="47" t="str">
        <f t="shared" si="29"/>
        <v/>
      </c>
      <c r="E453" s="59"/>
      <c r="F453" s="47"/>
      <c r="G453" s="65" t="str">
        <f t="shared" ref="G453:G503" si="31">IF(AND(E453="",F453=""),"",IF(F453="",IF(D453="M",VLOOKUP(E453,J$2:L$21,2,TRUE),VLOOKUP(E453,J$2:L$21,3,TRUE)),IF(D453="M",VLOOKUP(F453,J$24:L$45,2,TRUE),VLOOKUP(F453,J$24:L$45,3,TRUE))))</f>
        <v/>
      </c>
    </row>
    <row r="454" spans="1:7" ht="14.25" customHeight="1">
      <c r="A454" s="62" t="str">
        <f t="shared" si="30"/>
        <v/>
      </c>
      <c r="B454" s="4"/>
      <c r="C454" s="48" t="str">
        <f t="shared" ref="C454:C503" si="32">IF(B454="","",IF(C453="","",C453))</f>
        <v/>
      </c>
      <c r="D454" s="47" t="str">
        <f t="shared" ref="D454:D503" si="33">IF(B454="","",IF(D453="","",D453))</f>
        <v/>
      </c>
      <c r="E454" s="59"/>
      <c r="F454" s="47"/>
      <c r="G454" s="65" t="str">
        <f t="shared" si="31"/>
        <v/>
      </c>
    </row>
    <row r="455" spans="1:7" ht="14.25" customHeight="1">
      <c r="A455" s="62" t="str">
        <f t="shared" si="30"/>
        <v/>
      </c>
      <c r="B455" s="4"/>
      <c r="C455" s="48" t="str">
        <f t="shared" si="32"/>
        <v/>
      </c>
      <c r="D455" s="47" t="str">
        <f t="shared" si="33"/>
        <v/>
      </c>
      <c r="E455" s="59"/>
      <c r="F455" s="47"/>
      <c r="G455" s="65" t="str">
        <f t="shared" si="31"/>
        <v/>
      </c>
    </row>
    <row r="456" spans="1:7" ht="14.25" customHeight="1">
      <c r="A456" s="62" t="str">
        <f t="shared" si="30"/>
        <v/>
      </c>
      <c r="B456" s="4"/>
      <c r="C456" s="48" t="str">
        <f t="shared" si="32"/>
        <v/>
      </c>
      <c r="D456" s="47" t="str">
        <f t="shared" si="33"/>
        <v/>
      </c>
      <c r="E456" s="59"/>
      <c r="F456" s="47"/>
      <c r="G456" s="65" t="str">
        <f t="shared" si="31"/>
        <v/>
      </c>
    </row>
    <row r="457" spans="1:7" ht="14.25" customHeight="1">
      <c r="A457" s="62" t="str">
        <f t="shared" si="30"/>
        <v/>
      </c>
      <c r="B457" s="4"/>
      <c r="C457" s="48" t="str">
        <f t="shared" si="32"/>
        <v/>
      </c>
      <c r="D457" s="47" t="str">
        <f t="shared" si="33"/>
        <v/>
      </c>
      <c r="E457" s="59"/>
      <c r="F457" s="47"/>
      <c r="G457" s="65" t="str">
        <f t="shared" si="31"/>
        <v/>
      </c>
    </row>
    <row r="458" spans="1:7" ht="14.25" customHeight="1">
      <c r="A458" s="62" t="str">
        <f t="shared" si="30"/>
        <v/>
      </c>
      <c r="B458" s="4"/>
      <c r="C458" s="48" t="str">
        <f t="shared" si="32"/>
        <v/>
      </c>
      <c r="D458" s="47" t="str">
        <f t="shared" si="33"/>
        <v/>
      </c>
      <c r="E458" s="59"/>
      <c r="F458" s="47"/>
      <c r="G458" s="65" t="str">
        <f t="shared" si="31"/>
        <v/>
      </c>
    </row>
    <row r="459" spans="1:7" ht="14.25" customHeight="1">
      <c r="A459" s="62" t="str">
        <f t="shared" si="30"/>
        <v/>
      </c>
      <c r="B459" s="4"/>
      <c r="C459" s="48" t="str">
        <f t="shared" si="32"/>
        <v/>
      </c>
      <c r="D459" s="47" t="str">
        <f t="shared" si="33"/>
        <v/>
      </c>
      <c r="E459" s="59"/>
      <c r="F459" s="47"/>
      <c r="G459" s="65" t="str">
        <f t="shared" si="31"/>
        <v/>
      </c>
    </row>
    <row r="460" spans="1:7" ht="14.25" customHeight="1">
      <c r="A460" s="62" t="str">
        <f t="shared" si="30"/>
        <v/>
      </c>
      <c r="B460" s="4"/>
      <c r="C460" s="48" t="str">
        <f t="shared" si="32"/>
        <v/>
      </c>
      <c r="D460" s="47" t="str">
        <f t="shared" si="33"/>
        <v/>
      </c>
      <c r="E460" s="59"/>
      <c r="F460" s="47"/>
      <c r="G460" s="65" t="str">
        <f t="shared" si="31"/>
        <v/>
      </c>
    </row>
    <row r="461" spans="1:7" ht="14.25" customHeight="1">
      <c r="A461" s="62" t="str">
        <f t="shared" si="30"/>
        <v/>
      </c>
      <c r="B461" s="4"/>
      <c r="C461" s="48" t="str">
        <f t="shared" si="32"/>
        <v/>
      </c>
      <c r="D461" s="47" t="str">
        <f t="shared" si="33"/>
        <v/>
      </c>
      <c r="E461" s="59"/>
      <c r="F461" s="47"/>
      <c r="G461" s="65" t="str">
        <f t="shared" si="31"/>
        <v/>
      </c>
    </row>
    <row r="462" spans="1:7" ht="14.25" customHeight="1">
      <c r="A462" s="62" t="str">
        <f t="shared" si="30"/>
        <v/>
      </c>
      <c r="B462" s="4"/>
      <c r="C462" s="48" t="str">
        <f t="shared" si="32"/>
        <v/>
      </c>
      <c r="D462" s="47" t="str">
        <f t="shared" si="33"/>
        <v/>
      </c>
      <c r="E462" s="59"/>
      <c r="F462" s="47"/>
      <c r="G462" s="65" t="str">
        <f t="shared" si="31"/>
        <v/>
      </c>
    </row>
    <row r="463" spans="1:7" ht="14.25" customHeight="1">
      <c r="A463" s="62" t="str">
        <f t="shared" si="30"/>
        <v/>
      </c>
      <c r="B463" s="4"/>
      <c r="C463" s="48" t="str">
        <f t="shared" si="32"/>
        <v/>
      </c>
      <c r="D463" s="47" t="str">
        <f t="shared" si="33"/>
        <v/>
      </c>
      <c r="E463" s="59"/>
      <c r="F463" s="47"/>
      <c r="G463" s="65" t="str">
        <f t="shared" si="31"/>
        <v/>
      </c>
    </row>
    <row r="464" spans="1:7" ht="14.25" customHeight="1">
      <c r="A464" s="62" t="str">
        <f t="shared" si="30"/>
        <v/>
      </c>
      <c r="B464" s="4"/>
      <c r="C464" s="48" t="str">
        <f t="shared" si="32"/>
        <v/>
      </c>
      <c r="D464" s="47" t="str">
        <f t="shared" si="33"/>
        <v/>
      </c>
      <c r="E464" s="59"/>
      <c r="F464" s="47"/>
      <c r="G464" s="65" t="str">
        <f t="shared" si="31"/>
        <v/>
      </c>
    </row>
    <row r="465" spans="1:7" ht="14.25" customHeight="1">
      <c r="A465" s="62" t="str">
        <f t="shared" si="30"/>
        <v/>
      </c>
      <c r="B465" s="4"/>
      <c r="C465" s="48" t="str">
        <f t="shared" si="32"/>
        <v/>
      </c>
      <c r="D465" s="47" t="str">
        <f t="shared" si="33"/>
        <v/>
      </c>
      <c r="E465" s="59"/>
      <c r="F465" s="47"/>
      <c r="G465" s="65" t="str">
        <f t="shared" si="31"/>
        <v/>
      </c>
    </row>
    <row r="466" spans="1:7" ht="14.25" customHeight="1">
      <c r="A466" s="62" t="str">
        <f t="shared" si="30"/>
        <v/>
      </c>
      <c r="B466" s="4"/>
      <c r="C466" s="48" t="str">
        <f t="shared" si="32"/>
        <v/>
      </c>
      <c r="D466" s="47" t="str">
        <f t="shared" si="33"/>
        <v/>
      </c>
      <c r="E466" s="59"/>
      <c r="F466" s="47"/>
      <c r="G466" s="65" t="str">
        <f t="shared" si="31"/>
        <v/>
      </c>
    </row>
    <row r="467" spans="1:7" ht="14.25" customHeight="1">
      <c r="A467" s="62" t="str">
        <f t="shared" si="30"/>
        <v/>
      </c>
      <c r="B467" s="4"/>
      <c r="C467" s="48" t="str">
        <f t="shared" si="32"/>
        <v/>
      </c>
      <c r="D467" s="47" t="str">
        <f t="shared" si="33"/>
        <v/>
      </c>
      <c r="E467" s="59"/>
      <c r="F467" s="47"/>
      <c r="G467" s="65" t="str">
        <f t="shared" si="31"/>
        <v/>
      </c>
    </row>
    <row r="468" spans="1:7" ht="14.25" customHeight="1">
      <c r="A468" s="62" t="str">
        <f t="shared" si="30"/>
        <v/>
      </c>
      <c r="B468" s="4"/>
      <c r="C468" s="48" t="str">
        <f t="shared" si="32"/>
        <v/>
      </c>
      <c r="D468" s="47" t="str">
        <f t="shared" si="33"/>
        <v/>
      </c>
      <c r="E468" s="59"/>
      <c r="F468" s="47"/>
      <c r="G468" s="65" t="str">
        <f t="shared" si="31"/>
        <v/>
      </c>
    </row>
    <row r="469" spans="1:7" ht="14.25" customHeight="1">
      <c r="A469" s="62" t="str">
        <f t="shared" si="30"/>
        <v/>
      </c>
      <c r="B469" s="4"/>
      <c r="C469" s="48" t="str">
        <f t="shared" si="32"/>
        <v/>
      </c>
      <c r="D469" s="47" t="str">
        <f t="shared" si="33"/>
        <v/>
      </c>
      <c r="E469" s="59"/>
      <c r="F469" s="47"/>
      <c r="G469" s="65" t="str">
        <f t="shared" si="31"/>
        <v/>
      </c>
    </row>
    <row r="470" spans="1:7" ht="14.25" customHeight="1">
      <c r="A470" s="62" t="str">
        <f t="shared" si="30"/>
        <v/>
      </c>
      <c r="B470" s="4"/>
      <c r="C470" s="48" t="str">
        <f t="shared" si="32"/>
        <v/>
      </c>
      <c r="D470" s="47" t="str">
        <f t="shared" si="33"/>
        <v/>
      </c>
      <c r="E470" s="59"/>
      <c r="F470" s="47"/>
      <c r="G470" s="65" t="str">
        <f t="shared" si="31"/>
        <v/>
      </c>
    </row>
    <row r="471" spans="1:7" ht="14.25" customHeight="1">
      <c r="A471" s="62" t="str">
        <f t="shared" si="30"/>
        <v/>
      </c>
      <c r="B471" s="4"/>
      <c r="C471" s="48" t="str">
        <f t="shared" si="32"/>
        <v/>
      </c>
      <c r="D471" s="47" t="str">
        <f t="shared" si="33"/>
        <v/>
      </c>
      <c r="E471" s="59"/>
      <c r="F471" s="47"/>
      <c r="G471" s="65" t="str">
        <f t="shared" si="31"/>
        <v/>
      </c>
    </row>
    <row r="472" spans="1:7" ht="14.25" customHeight="1">
      <c r="A472" s="62" t="str">
        <f t="shared" si="30"/>
        <v/>
      </c>
      <c r="B472" s="4"/>
      <c r="C472" s="48" t="str">
        <f t="shared" si="32"/>
        <v/>
      </c>
      <c r="D472" s="47" t="str">
        <f t="shared" si="33"/>
        <v/>
      </c>
      <c r="E472" s="59"/>
      <c r="F472" s="47"/>
      <c r="G472" s="65" t="str">
        <f t="shared" si="31"/>
        <v/>
      </c>
    </row>
    <row r="473" spans="1:7" ht="14.25" customHeight="1">
      <c r="A473" s="62" t="str">
        <f t="shared" si="30"/>
        <v/>
      </c>
      <c r="B473" s="4"/>
      <c r="C473" s="48" t="str">
        <f t="shared" si="32"/>
        <v/>
      </c>
      <c r="D473" s="47" t="str">
        <f t="shared" si="33"/>
        <v/>
      </c>
      <c r="E473" s="59"/>
      <c r="F473" s="47"/>
      <c r="G473" s="65" t="str">
        <f t="shared" si="31"/>
        <v/>
      </c>
    </row>
    <row r="474" spans="1:7" ht="14.25" customHeight="1">
      <c r="A474" s="62" t="str">
        <f t="shared" si="30"/>
        <v/>
      </c>
      <c r="B474" s="4"/>
      <c r="C474" s="48" t="str">
        <f t="shared" si="32"/>
        <v/>
      </c>
      <c r="D474" s="47" t="str">
        <f t="shared" si="33"/>
        <v/>
      </c>
      <c r="E474" s="59"/>
      <c r="F474" s="47"/>
      <c r="G474" s="65" t="str">
        <f t="shared" si="31"/>
        <v/>
      </c>
    </row>
    <row r="475" spans="1:7" ht="14.25" customHeight="1">
      <c r="A475" s="62" t="str">
        <f t="shared" si="30"/>
        <v/>
      </c>
      <c r="B475" s="4"/>
      <c r="C475" s="48" t="str">
        <f t="shared" si="32"/>
        <v/>
      </c>
      <c r="D475" s="47" t="str">
        <f t="shared" si="33"/>
        <v/>
      </c>
      <c r="E475" s="59"/>
      <c r="F475" s="47"/>
      <c r="G475" s="65" t="str">
        <f t="shared" si="31"/>
        <v/>
      </c>
    </row>
    <row r="476" spans="1:7" ht="14.25" customHeight="1">
      <c r="A476" s="62" t="str">
        <f t="shared" si="30"/>
        <v/>
      </c>
      <c r="B476" s="4"/>
      <c r="C476" s="48" t="str">
        <f t="shared" si="32"/>
        <v/>
      </c>
      <c r="D476" s="47" t="str">
        <f t="shared" si="33"/>
        <v/>
      </c>
      <c r="E476" s="59"/>
      <c r="F476" s="47"/>
      <c r="G476" s="65" t="str">
        <f t="shared" si="31"/>
        <v/>
      </c>
    </row>
    <row r="477" spans="1:7" ht="14.25" customHeight="1">
      <c r="A477" s="62" t="str">
        <f t="shared" si="30"/>
        <v/>
      </c>
      <c r="B477" s="4"/>
      <c r="C477" s="48" t="str">
        <f t="shared" si="32"/>
        <v/>
      </c>
      <c r="D477" s="47" t="str">
        <f t="shared" si="33"/>
        <v/>
      </c>
      <c r="E477" s="59"/>
      <c r="F477" s="47"/>
      <c r="G477" s="65" t="str">
        <f t="shared" si="31"/>
        <v/>
      </c>
    </row>
    <row r="478" spans="1:7" ht="14.25" customHeight="1">
      <c r="A478" s="62" t="str">
        <f t="shared" si="30"/>
        <v/>
      </c>
      <c r="B478" s="4"/>
      <c r="C478" s="48" t="str">
        <f t="shared" si="32"/>
        <v/>
      </c>
      <c r="D478" s="47" t="str">
        <f t="shared" si="33"/>
        <v/>
      </c>
      <c r="E478" s="59"/>
      <c r="F478" s="47"/>
      <c r="G478" s="65" t="str">
        <f t="shared" si="31"/>
        <v/>
      </c>
    </row>
    <row r="479" spans="1:7" ht="14.25" customHeight="1">
      <c r="A479" s="62" t="str">
        <f t="shared" si="30"/>
        <v/>
      </c>
      <c r="B479" s="4"/>
      <c r="C479" s="48" t="str">
        <f t="shared" si="32"/>
        <v/>
      </c>
      <c r="D479" s="47" t="str">
        <f t="shared" si="33"/>
        <v/>
      </c>
      <c r="E479" s="59"/>
      <c r="F479" s="47"/>
      <c r="G479" s="65" t="str">
        <f t="shared" si="31"/>
        <v/>
      </c>
    </row>
    <row r="480" spans="1:7" ht="14.25" customHeight="1">
      <c r="A480" s="62" t="str">
        <f t="shared" si="30"/>
        <v/>
      </c>
      <c r="B480" s="4"/>
      <c r="C480" s="48" t="str">
        <f t="shared" si="32"/>
        <v/>
      </c>
      <c r="D480" s="47" t="str">
        <f t="shared" si="33"/>
        <v/>
      </c>
      <c r="E480" s="59"/>
      <c r="F480" s="47"/>
      <c r="G480" s="65" t="str">
        <f t="shared" si="31"/>
        <v/>
      </c>
    </row>
    <row r="481" spans="1:7" ht="14.25" customHeight="1">
      <c r="A481" s="62" t="str">
        <f t="shared" si="30"/>
        <v/>
      </c>
      <c r="B481" s="4"/>
      <c r="C481" s="48" t="str">
        <f t="shared" si="32"/>
        <v/>
      </c>
      <c r="D481" s="47" t="str">
        <f t="shared" si="33"/>
        <v/>
      </c>
      <c r="E481" s="59"/>
      <c r="F481" s="47"/>
      <c r="G481" s="65" t="str">
        <f t="shared" si="31"/>
        <v/>
      </c>
    </row>
    <row r="482" spans="1:7" ht="14.25" customHeight="1">
      <c r="A482" s="62" t="str">
        <f t="shared" si="30"/>
        <v/>
      </c>
      <c r="B482" s="4"/>
      <c r="C482" s="48" t="str">
        <f t="shared" si="32"/>
        <v/>
      </c>
      <c r="D482" s="47" t="str">
        <f t="shared" si="33"/>
        <v/>
      </c>
      <c r="E482" s="59"/>
      <c r="F482" s="47"/>
      <c r="G482" s="65" t="str">
        <f t="shared" si="31"/>
        <v/>
      </c>
    </row>
    <row r="483" spans="1:7" ht="14.25" customHeight="1">
      <c r="A483" s="62" t="str">
        <f t="shared" si="30"/>
        <v/>
      </c>
      <c r="B483" s="4"/>
      <c r="C483" s="48" t="str">
        <f t="shared" si="32"/>
        <v/>
      </c>
      <c r="D483" s="47" t="str">
        <f t="shared" si="33"/>
        <v/>
      </c>
      <c r="E483" s="59"/>
      <c r="F483" s="47"/>
      <c r="G483" s="65" t="str">
        <f t="shared" si="31"/>
        <v/>
      </c>
    </row>
    <row r="484" spans="1:7" ht="14.25" customHeight="1">
      <c r="A484" s="62" t="str">
        <f t="shared" si="30"/>
        <v/>
      </c>
      <c r="B484" s="4"/>
      <c r="C484" s="48" t="str">
        <f t="shared" si="32"/>
        <v/>
      </c>
      <c r="D484" s="47" t="str">
        <f t="shared" si="33"/>
        <v/>
      </c>
      <c r="E484" s="59"/>
      <c r="F484" s="47"/>
      <c r="G484" s="65" t="str">
        <f t="shared" si="31"/>
        <v/>
      </c>
    </row>
    <row r="485" spans="1:7" ht="14.25" customHeight="1">
      <c r="A485" s="62" t="str">
        <f t="shared" si="30"/>
        <v/>
      </c>
      <c r="B485" s="4"/>
      <c r="C485" s="48" t="str">
        <f t="shared" si="32"/>
        <v/>
      </c>
      <c r="D485" s="47" t="str">
        <f t="shared" si="33"/>
        <v/>
      </c>
      <c r="E485" s="59"/>
      <c r="F485" s="47"/>
      <c r="G485" s="65" t="str">
        <f t="shared" si="31"/>
        <v/>
      </c>
    </row>
    <row r="486" spans="1:7" ht="14.25" customHeight="1">
      <c r="A486" s="62" t="str">
        <f t="shared" si="30"/>
        <v/>
      </c>
      <c r="B486" s="4"/>
      <c r="C486" s="48" t="str">
        <f t="shared" si="32"/>
        <v/>
      </c>
      <c r="D486" s="47" t="str">
        <f t="shared" si="33"/>
        <v/>
      </c>
      <c r="E486" s="59"/>
      <c r="F486" s="47"/>
      <c r="G486" s="65" t="str">
        <f t="shared" si="31"/>
        <v/>
      </c>
    </row>
    <row r="487" spans="1:7" ht="14.25" customHeight="1">
      <c r="A487" s="62" t="str">
        <f t="shared" si="30"/>
        <v/>
      </c>
      <c r="B487" s="4"/>
      <c r="C487" s="48" t="str">
        <f t="shared" si="32"/>
        <v/>
      </c>
      <c r="D487" s="47" t="str">
        <f t="shared" si="33"/>
        <v/>
      </c>
      <c r="E487" s="59"/>
      <c r="F487" s="47"/>
      <c r="G487" s="65" t="str">
        <f t="shared" si="31"/>
        <v/>
      </c>
    </row>
    <row r="488" spans="1:7" ht="14.25" customHeight="1">
      <c r="A488" s="62" t="str">
        <f t="shared" si="30"/>
        <v/>
      </c>
      <c r="B488" s="4"/>
      <c r="C488" s="48" t="str">
        <f t="shared" si="32"/>
        <v/>
      </c>
      <c r="D488" s="47" t="str">
        <f t="shared" si="33"/>
        <v/>
      </c>
      <c r="E488" s="59"/>
      <c r="F488" s="47"/>
      <c r="G488" s="65" t="str">
        <f t="shared" si="31"/>
        <v/>
      </c>
    </row>
    <row r="489" spans="1:7" ht="14.25" customHeight="1">
      <c r="A489" s="62" t="str">
        <f t="shared" si="30"/>
        <v/>
      </c>
      <c r="B489" s="4"/>
      <c r="C489" s="48" t="str">
        <f t="shared" si="32"/>
        <v/>
      </c>
      <c r="D489" s="47" t="str">
        <f t="shared" si="33"/>
        <v/>
      </c>
      <c r="E489" s="59"/>
      <c r="F489" s="47"/>
      <c r="G489" s="65" t="str">
        <f t="shared" si="31"/>
        <v/>
      </c>
    </row>
    <row r="490" spans="1:7" ht="14.25" customHeight="1">
      <c r="A490" s="62" t="str">
        <f t="shared" si="30"/>
        <v/>
      </c>
      <c r="B490" s="4"/>
      <c r="C490" s="48" t="str">
        <f t="shared" si="32"/>
        <v/>
      </c>
      <c r="D490" s="47" t="str">
        <f t="shared" si="33"/>
        <v/>
      </c>
      <c r="E490" s="59"/>
      <c r="F490" s="47"/>
      <c r="G490" s="65" t="str">
        <f t="shared" si="31"/>
        <v/>
      </c>
    </row>
    <row r="491" spans="1:7" ht="14.25" customHeight="1">
      <c r="A491" s="62" t="str">
        <f t="shared" si="30"/>
        <v/>
      </c>
      <c r="B491" s="4"/>
      <c r="C491" s="48" t="str">
        <f t="shared" si="32"/>
        <v/>
      </c>
      <c r="D491" s="47" t="str">
        <f t="shared" si="33"/>
        <v/>
      </c>
      <c r="E491" s="59"/>
      <c r="F491" s="47"/>
      <c r="G491" s="65" t="str">
        <f t="shared" si="31"/>
        <v/>
      </c>
    </row>
    <row r="492" spans="1:7" ht="14.25" customHeight="1">
      <c r="A492" s="62" t="str">
        <f t="shared" si="30"/>
        <v/>
      </c>
      <c r="B492" s="4"/>
      <c r="C492" s="48" t="str">
        <f t="shared" si="32"/>
        <v/>
      </c>
      <c r="D492" s="47" t="str">
        <f t="shared" si="33"/>
        <v/>
      </c>
      <c r="E492" s="59"/>
      <c r="F492" s="47"/>
      <c r="G492" s="65" t="str">
        <f t="shared" si="31"/>
        <v/>
      </c>
    </row>
    <row r="493" spans="1:7" ht="14.25" customHeight="1">
      <c r="A493" s="62" t="str">
        <f t="shared" si="30"/>
        <v/>
      </c>
      <c r="B493" s="4"/>
      <c r="C493" s="48" t="str">
        <f t="shared" si="32"/>
        <v/>
      </c>
      <c r="D493" s="47" t="str">
        <f t="shared" si="33"/>
        <v/>
      </c>
      <c r="E493" s="59"/>
      <c r="F493" s="47"/>
      <c r="G493" s="65" t="str">
        <f t="shared" si="31"/>
        <v/>
      </c>
    </row>
    <row r="494" spans="1:7" ht="14.25" customHeight="1">
      <c r="A494" s="62" t="str">
        <f t="shared" si="30"/>
        <v/>
      </c>
      <c r="B494" s="4"/>
      <c r="C494" s="48" t="str">
        <f t="shared" si="32"/>
        <v/>
      </c>
      <c r="D494" s="47" t="str">
        <f t="shared" si="33"/>
        <v/>
      </c>
      <c r="E494" s="59"/>
      <c r="F494" s="47"/>
      <c r="G494" s="65" t="str">
        <f t="shared" si="31"/>
        <v/>
      </c>
    </row>
    <row r="495" spans="1:7" ht="14.25" customHeight="1">
      <c r="A495" s="62" t="str">
        <f t="shared" si="30"/>
        <v/>
      </c>
      <c r="B495" s="4"/>
      <c r="C495" s="48" t="str">
        <f t="shared" si="32"/>
        <v/>
      </c>
      <c r="D495" s="47" t="str">
        <f t="shared" si="33"/>
        <v/>
      </c>
      <c r="E495" s="59"/>
      <c r="F495" s="47"/>
      <c r="G495" s="65" t="str">
        <f t="shared" si="31"/>
        <v/>
      </c>
    </row>
    <row r="496" spans="1:7" ht="14.25" customHeight="1">
      <c r="A496" s="62" t="str">
        <f t="shared" si="30"/>
        <v/>
      </c>
      <c r="B496" s="4"/>
      <c r="C496" s="48" t="str">
        <f t="shared" si="32"/>
        <v/>
      </c>
      <c r="D496" s="47" t="str">
        <f t="shared" si="33"/>
        <v/>
      </c>
      <c r="E496" s="59"/>
      <c r="F496" s="47"/>
      <c r="G496" s="65" t="str">
        <f t="shared" si="31"/>
        <v/>
      </c>
    </row>
    <row r="497" spans="1:7" ht="14.25" customHeight="1">
      <c r="A497" s="62" t="str">
        <f t="shared" si="30"/>
        <v/>
      </c>
      <c r="B497" s="4"/>
      <c r="C497" s="48" t="str">
        <f t="shared" si="32"/>
        <v/>
      </c>
      <c r="D497" s="47" t="str">
        <f t="shared" si="33"/>
        <v/>
      </c>
      <c r="E497" s="59"/>
      <c r="F497" s="47"/>
      <c r="G497" s="65" t="str">
        <f t="shared" si="31"/>
        <v/>
      </c>
    </row>
    <row r="498" spans="1:7" ht="14.25" customHeight="1">
      <c r="A498" s="62" t="str">
        <f t="shared" si="30"/>
        <v/>
      </c>
      <c r="B498" s="4"/>
      <c r="C498" s="48" t="str">
        <f t="shared" si="32"/>
        <v/>
      </c>
      <c r="D498" s="47" t="str">
        <f t="shared" si="33"/>
        <v/>
      </c>
      <c r="E498" s="59"/>
      <c r="F498" s="47"/>
      <c r="G498" s="65" t="str">
        <f t="shared" si="31"/>
        <v/>
      </c>
    </row>
    <row r="499" spans="1:7" ht="14.25" customHeight="1">
      <c r="A499" s="62" t="str">
        <f t="shared" si="30"/>
        <v/>
      </c>
      <c r="B499" s="4"/>
      <c r="C499" s="48" t="str">
        <f t="shared" si="32"/>
        <v/>
      </c>
      <c r="D499" s="47" t="str">
        <f t="shared" si="33"/>
        <v/>
      </c>
      <c r="E499" s="59"/>
      <c r="F499" s="47"/>
      <c r="G499" s="65" t="str">
        <f t="shared" si="31"/>
        <v/>
      </c>
    </row>
    <row r="500" spans="1:7" ht="14.25" customHeight="1">
      <c r="A500" s="62" t="str">
        <f t="shared" si="30"/>
        <v/>
      </c>
      <c r="B500" s="4"/>
      <c r="C500" s="48" t="str">
        <f t="shared" si="32"/>
        <v/>
      </c>
      <c r="D500" s="47" t="str">
        <f t="shared" si="33"/>
        <v/>
      </c>
      <c r="E500" s="59"/>
      <c r="F500" s="47"/>
      <c r="G500" s="65" t="str">
        <f t="shared" si="31"/>
        <v/>
      </c>
    </row>
    <row r="501" spans="1:7" ht="14.25" customHeight="1">
      <c r="A501" s="62" t="str">
        <f t="shared" si="30"/>
        <v/>
      </c>
      <c r="B501" s="4"/>
      <c r="C501" s="48" t="str">
        <f t="shared" si="32"/>
        <v/>
      </c>
      <c r="D501" s="47" t="str">
        <f t="shared" si="33"/>
        <v/>
      </c>
      <c r="E501" s="59"/>
      <c r="F501" s="47"/>
      <c r="G501" s="65" t="str">
        <f t="shared" si="31"/>
        <v/>
      </c>
    </row>
    <row r="502" spans="1:7" ht="14.25" customHeight="1">
      <c r="A502" s="62" t="str">
        <f t="shared" si="30"/>
        <v/>
      </c>
      <c r="B502" s="4"/>
      <c r="C502" s="48" t="str">
        <f t="shared" si="32"/>
        <v/>
      </c>
      <c r="D502" s="47" t="str">
        <f t="shared" si="33"/>
        <v/>
      </c>
      <c r="E502" s="59"/>
      <c r="F502" s="47"/>
      <c r="G502" s="65" t="str">
        <f t="shared" si="31"/>
        <v/>
      </c>
    </row>
    <row r="503" spans="1:7" ht="14.25" customHeight="1">
      <c r="A503" s="62" t="str">
        <f t="shared" si="30"/>
        <v/>
      </c>
      <c r="B503" s="4"/>
      <c r="C503" s="48" t="str">
        <f t="shared" si="32"/>
        <v/>
      </c>
      <c r="D503" s="47" t="str">
        <f t="shared" si="33"/>
        <v/>
      </c>
      <c r="E503" s="59"/>
      <c r="F503" s="47"/>
      <c r="G503" s="65" t="str">
        <f t="shared" si="31"/>
        <v/>
      </c>
    </row>
  </sheetData>
  <mergeCells count="1">
    <mergeCell ref="J16:L18"/>
  </mergeCells>
  <phoneticPr fontId="0" type="noConversion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>
    <oddHeader>&amp;L&amp;"Arial,Bold"&amp;24Name of Meeting&amp;R&amp;"Arial,Bold"&amp;20 Date of Meeting</oddHeader>
    <oddFooter>&amp;L&amp;"Arial,Italic"&amp;8For a FREE copy of this Software contact 01749 675100&amp;R&amp;"Arial,Italic"&amp;8TrackExpress v1.0 by Ian Humphreys (Mendip AC)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I195"/>
  <sheetViews>
    <sheetView topLeftCell="B121" workbookViewId="0">
      <selection activeCell="G148" sqref="G148"/>
    </sheetView>
  </sheetViews>
  <sheetFormatPr defaultRowHeight="12.75"/>
  <cols>
    <col min="1" max="1" width="7.7109375" hidden="1" customWidth="1"/>
    <col min="2" max="3" width="12.7109375" customWidth="1"/>
    <col min="4" max="4" width="24.7109375" customWidth="1"/>
    <col min="5" max="5" width="16.5703125" bestFit="1" customWidth="1"/>
    <col min="6" max="6" width="12.7109375" customWidth="1"/>
    <col min="7" max="7" width="12.7109375" style="42" customWidth="1"/>
    <col min="8" max="8" width="4.5703125" customWidth="1"/>
  </cols>
  <sheetData>
    <row r="1" spans="2:7" ht="18">
      <c r="B1" s="9" t="s">
        <v>10</v>
      </c>
      <c r="C1" s="9" t="s">
        <v>5</v>
      </c>
      <c r="E1" s="9"/>
      <c r="G1" s="41"/>
    </row>
    <row r="2" spans="2:7" ht="15.75" customHeight="1">
      <c r="B2" s="9"/>
      <c r="D2" s="9"/>
      <c r="E2" s="3"/>
    </row>
    <row r="3" spans="2:7" ht="15.75" thickBot="1">
      <c r="B3" s="10" t="s">
        <v>9</v>
      </c>
      <c r="C3" s="10" t="s">
        <v>62</v>
      </c>
      <c r="D3" s="10" t="s">
        <v>6</v>
      </c>
      <c r="E3" s="10" t="s">
        <v>7</v>
      </c>
      <c r="F3" s="10" t="s">
        <v>49</v>
      </c>
      <c r="G3" s="43" t="s">
        <v>11</v>
      </c>
    </row>
    <row r="4" spans="2:7" ht="15">
      <c r="B4" s="6"/>
      <c r="C4" s="6"/>
      <c r="D4" s="6"/>
      <c r="E4" s="6"/>
      <c r="F4" s="6"/>
      <c r="G4" s="44"/>
    </row>
    <row r="5" spans="2:7">
      <c r="B5" s="7">
        <f>IF(B4="",1,B4+1)</f>
        <v>1</v>
      </c>
      <c r="C5" s="7"/>
      <c r="D5" s="5" t="str">
        <f>IF($C5="","",IF(ISERROR(VLOOKUP(C5,Athletes,2,FALSE)),"Unknown Athlete",PROPER(VLOOKUP(C5,Athletes,2,FALSE))))</f>
        <v/>
      </c>
      <c r="E5" s="5" t="str">
        <f>IF($C5="","",IF(VLOOKUP(C5,Athletes,3,FALSE)="","",VLOOKUP(C5,Athletes,3,FALSE)))</f>
        <v/>
      </c>
      <c r="F5" s="5" t="str">
        <f>IF($C5="","",IF(ISERROR(VLOOKUP(C5,Athletes,7,FALSE)),"",VLOOKUP(C5,Athletes,7,FALSE)))</f>
        <v/>
      </c>
      <c r="G5" s="45"/>
    </row>
    <row r="6" spans="2:7">
      <c r="B6" s="7">
        <f>IF(B5="",1,B5+COUNTIF(B$5:B5,"="&amp;B5))</f>
        <v>2</v>
      </c>
      <c r="C6" s="7"/>
      <c r="D6" s="5" t="str">
        <f>IF($C6="","",IF(ISERROR(VLOOKUP(C6,Athletes,2,FALSE)),"Unknown Athlete",PROPER(VLOOKUP(C6,Athletes,2,FALSE))))</f>
        <v/>
      </c>
      <c r="E6" s="5" t="str">
        <f>IF($C6="","",IF(VLOOKUP(C6,Athletes,3,FALSE)="","",VLOOKUP(C6,Athletes,3,FALSE)))</f>
        <v/>
      </c>
      <c r="F6" s="5" t="str">
        <f>IF($C6="","",IF(ISERROR(VLOOKUP(C6,Athletes,7,FALSE)),"",VLOOKUP(C6,Athletes,7,FALSE)))</f>
        <v/>
      </c>
      <c r="G6" s="45"/>
    </row>
    <row r="7" spans="2:7" ht="13.5" thickBot="1">
      <c r="B7" s="7">
        <f>IF(B6="",1,B6+COUNTIF(B$5:B6,"="&amp;B6))</f>
        <v>3</v>
      </c>
      <c r="C7" s="7"/>
      <c r="D7" s="5" t="str">
        <f>IF($C7="","",IF(ISERROR(VLOOKUP(C7,Athletes,2,FALSE)),"Unknown Athlete",PROPER(VLOOKUP(C7,Athletes,2,FALSE))))</f>
        <v/>
      </c>
      <c r="E7" s="5" t="str">
        <f>IF($C7="","",IF(VLOOKUP(C7,Athletes,3,FALSE)="","",VLOOKUP(C7,Athletes,3,FALSE)))</f>
        <v/>
      </c>
      <c r="F7" s="5" t="str">
        <f>IF($C7="","",IF(ISERROR(VLOOKUP(C7,Athletes,7,FALSE)),"",VLOOKUP(C7,Athletes,7,FALSE)))</f>
        <v/>
      </c>
      <c r="G7" s="45"/>
    </row>
    <row r="8" spans="2:7">
      <c r="B8" s="7">
        <f>IF(B7="",1,B7+COUNTIF(B$5:B7,"="&amp;B7))</f>
        <v>4</v>
      </c>
      <c r="C8" s="7"/>
      <c r="D8" s="97" t="s">
        <v>0</v>
      </c>
      <c r="E8" s="98"/>
      <c r="F8" s="98"/>
      <c r="G8" s="99"/>
    </row>
    <row r="9" spans="2:7">
      <c r="B9" s="7">
        <f>IF(B8="",1,B8+COUNTIF(B$5:B8,"="&amp;B8))</f>
        <v>5</v>
      </c>
      <c r="C9" s="7"/>
      <c r="D9" s="100" t="s">
        <v>1</v>
      </c>
      <c r="E9" s="101"/>
      <c r="F9" s="101"/>
      <c r="G9" s="102"/>
    </row>
    <row r="10" spans="2:7" ht="13.5" thickBot="1">
      <c r="B10" s="7">
        <f>IF(B9="",1,B9+COUNTIF(B$5:B9,"="&amp;B9))</f>
        <v>6</v>
      </c>
      <c r="C10" s="7"/>
      <c r="D10" s="103" t="s">
        <v>2</v>
      </c>
      <c r="E10" s="104"/>
      <c r="F10" s="104"/>
      <c r="G10" s="105"/>
    </row>
    <row r="11" spans="2:7">
      <c r="B11" s="7">
        <f>IF(B10="",1,B10+COUNTIF(B$5:B10,"="&amp;B10))</f>
        <v>7</v>
      </c>
      <c r="C11" s="7"/>
      <c r="D11" s="5"/>
      <c r="E11" s="5"/>
      <c r="F11" s="5"/>
      <c r="G11" s="45"/>
    </row>
    <row r="12" spans="2:7">
      <c r="B12" s="7">
        <f>IF(B11="",1,B11+COUNTIF(B$5:B11,"="&amp;B11))</f>
        <v>8</v>
      </c>
      <c r="C12" s="7" t="s">
        <v>61</v>
      </c>
      <c r="D12" s="5"/>
      <c r="E12" s="5"/>
      <c r="F12" s="5"/>
      <c r="G12" s="45"/>
    </row>
    <row r="13" spans="2:7" ht="12" customHeight="1">
      <c r="B13" s="9"/>
      <c r="C13" s="46"/>
      <c r="E13" s="9"/>
      <c r="G13" s="41"/>
    </row>
    <row r="14" spans="2:7" ht="15.75" customHeight="1">
      <c r="B14" s="9"/>
      <c r="D14" s="9"/>
      <c r="E14" s="3"/>
    </row>
    <row r="16" spans="2:7" ht="18">
      <c r="B16" s="9" t="s">
        <v>10</v>
      </c>
      <c r="C16" s="9" t="s">
        <v>97</v>
      </c>
      <c r="E16" s="9"/>
      <c r="G16" s="41"/>
    </row>
    <row r="17" spans="2:9" ht="15.75" customHeight="1">
      <c r="B17" s="9"/>
      <c r="D17" s="9"/>
      <c r="E17" s="3"/>
    </row>
    <row r="18" spans="2:9" ht="15.75" thickBot="1">
      <c r="B18" s="10" t="s">
        <v>9</v>
      </c>
      <c r="C18" s="10" t="s">
        <v>62</v>
      </c>
      <c r="D18" s="10" t="s">
        <v>6</v>
      </c>
      <c r="E18" s="10" t="s">
        <v>7</v>
      </c>
      <c r="F18" s="10" t="s">
        <v>49</v>
      </c>
      <c r="G18" s="43" t="s">
        <v>11</v>
      </c>
    </row>
    <row r="19" spans="2:9" ht="15">
      <c r="B19" s="6"/>
      <c r="C19" s="6"/>
      <c r="D19" s="6"/>
      <c r="E19" s="6"/>
      <c r="F19" s="6"/>
      <c r="G19" s="44"/>
    </row>
    <row r="20" spans="2:9">
      <c r="B20" s="7">
        <f>IF(B19="",1,B19+1)</f>
        <v>1</v>
      </c>
      <c r="C20" s="7">
        <v>5</v>
      </c>
      <c r="D20" s="5" t="str">
        <f>IF($C20="","",IF(ISERROR(VLOOKUP(C20,Athletes,2,FALSE)),"Unknown Athlete",PROPER(VLOOKUP(C20,Athletes,2,FALSE))))</f>
        <v>Sam Brereton</v>
      </c>
      <c r="E20" s="5" t="str">
        <f>IF($C20="","",IF(VLOOKUP(C20,Athletes,3,FALSE)="","",VLOOKUP(C20,Athletes,3,FALSE)))</f>
        <v>N+P</v>
      </c>
      <c r="F20" s="5" t="str">
        <f>IF($C20="","",IF(ISERROR(VLOOKUP(C20,Athletes,7,FALSE)),"",VLOOKUP(C20,Athletes,7,FALSE)))</f>
        <v>U12B</v>
      </c>
      <c r="G20" s="45" t="s">
        <v>85</v>
      </c>
    </row>
    <row r="21" spans="2:9">
      <c r="B21" s="7">
        <v>2</v>
      </c>
      <c r="C21" s="7">
        <v>2</v>
      </c>
      <c r="D21" s="5" t="str">
        <f>IF($C21="","",IF(ISERROR(VLOOKUP(C21,Athletes,2,FALSE)),"Unknown Athlete",PROPER(VLOOKUP(C21,Athletes,2,FALSE))))</f>
        <v>Leon Smith</v>
      </c>
      <c r="E21" s="5" t="str">
        <f>IF($C21="","",IF(VLOOKUP(C21,Athletes,3,FALSE)="","",VLOOKUP(C21,Athletes,3,FALSE)))</f>
        <v>CAC</v>
      </c>
      <c r="F21" s="5" t="str">
        <f>IF($C21="","",IF(ISERROR(VLOOKUP(C21,Athletes,7,FALSE)),"",VLOOKUP(C21,Athletes,7,FALSE)))</f>
        <v>U12B</v>
      </c>
      <c r="G21" s="45" t="s">
        <v>89</v>
      </c>
    </row>
    <row r="22" spans="2:9">
      <c r="G22"/>
    </row>
    <row r="23" spans="2:9">
      <c r="G23"/>
    </row>
    <row r="24" spans="2:9">
      <c r="G24"/>
    </row>
    <row r="25" spans="2:9" ht="18">
      <c r="B25" s="9" t="s">
        <v>10</v>
      </c>
      <c r="C25" s="9" t="s">
        <v>98</v>
      </c>
      <c r="E25" s="9"/>
      <c r="G25" s="41"/>
    </row>
    <row r="26" spans="2:9" ht="15.75" customHeight="1">
      <c r="B26" s="9"/>
      <c r="D26" s="9"/>
      <c r="E26" s="3"/>
    </row>
    <row r="27" spans="2:9" ht="15.75" thickBot="1">
      <c r="B27" s="10" t="s">
        <v>9</v>
      </c>
      <c r="C27" s="10" t="s">
        <v>62</v>
      </c>
      <c r="D27" s="10" t="s">
        <v>6</v>
      </c>
      <c r="E27" s="10" t="s">
        <v>7</v>
      </c>
      <c r="F27" s="10" t="s">
        <v>49</v>
      </c>
      <c r="G27" s="43" t="s">
        <v>11</v>
      </c>
    </row>
    <row r="28" spans="2:9" ht="15">
      <c r="B28" s="6"/>
      <c r="C28" s="6"/>
      <c r="D28" s="6"/>
      <c r="E28" s="6"/>
      <c r="F28" s="6"/>
      <c r="G28" s="44"/>
    </row>
    <row r="29" spans="2:9">
      <c r="B29" s="7">
        <f>IF(B28="",1,B28+1)</f>
        <v>1</v>
      </c>
      <c r="C29" s="7">
        <v>17</v>
      </c>
      <c r="D29" s="5" t="str">
        <f>IF($C29="","",IF(ISERROR(VLOOKUP(C29,Athletes,2,FALSE)),"Unknown Athlete",PROPER(VLOOKUP(C29,Athletes,2,FALSE))))</f>
        <v>Kizzy Dymond</v>
      </c>
      <c r="E29" s="5" t="str">
        <f>IF($C29="","",IF(VLOOKUP(C29,Athletes,3,FALSE)="","",VLOOKUP(C29,Athletes,3,FALSE)))</f>
        <v>CAC</v>
      </c>
      <c r="F29" s="5" t="str">
        <f>IF($C29="","",IF(ISERROR(VLOOKUP(C29,Athletes,7,FALSE)),"",VLOOKUP(C29,Athletes,7,FALSE)))</f>
        <v>U12G</v>
      </c>
      <c r="G29" s="45" t="s">
        <v>86</v>
      </c>
      <c r="I29" t="s">
        <v>100</v>
      </c>
    </row>
    <row r="30" spans="2:9">
      <c r="B30" s="7">
        <f>IF(B29="",1,B29+1)</f>
        <v>2</v>
      </c>
      <c r="C30" s="7">
        <v>1</v>
      </c>
      <c r="D30" s="5" t="str">
        <f>IF($C30="","",IF(ISERROR(VLOOKUP(C30,Athletes,2,FALSE)),"Unknown Athlete",PROPER(VLOOKUP(C30,Athletes,2,FALSE))))</f>
        <v>Milly Hancock</v>
      </c>
      <c r="E30" s="5" t="str">
        <f>IF($C30="","",IF(VLOOKUP(C30,Athletes,3,FALSE)="","",VLOOKUP(C30,Athletes,3,FALSE)))</f>
        <v>CAC</v>
      </c>
      <c r="F30" s="5" t="str">
        <f>IF($C30="","",IF(ISERROR(VLOOKUP(C30,Athletes,7,FALSE)),"",VLOOKUP(C30,Athletes,7,FALSE)))</f>
        <v>U12G</v>
      </c>
      <c r="G30" s="45" t="s">
        <v>86</v>
      </c>
    </row>
    <row r="31" spans="2:9">
      <c r="B31" s="7">
        <f>IF(B30="",1,B30+1)</f>
        <v>3</v>
      </c>
      <c r="C31" s="7">
        <v>18</v>
      </c>
      <c r="D31" s="5" t="str">
        <f>IF($C31="","",IF(ISERROR(VLOOKUP(C31,Athletes,2,FALSE)),"Unknown Athlete",PROPER(VLOOKUP(C31,Athletes,2,FALSE))))</f>
        <v>Jenna Dymond</v>
      </c>
      <c r="E31" s="5" t="str">
        <f>IF($C31="","",IF(VLOOKUP(C31,Athletes,3,FALSE)="","",VLOOKUP(C31,Athletes,3,FALSE)))</f>
        <v>CAC</v>
      </c>
      <c r="F31" s="5" t="str">
        <f>IF($C31="","",IF(ISERROR(VLOOKUP(C31,Athletes,7,FALSE)),"",VLOOKUP(C31,Athletes,7,FALSE)))</f>
        <v>U12G</v>
      </c>
      <c r="G31" s="45" t="s">
        <v>87</v>
      </c>
    </row>
    <row r="32" spans="2:9">
      <c r="B32" s="7">
        <f>IF(B31="",1,B31+1)</f>
        <v>4</v>
      </c>
      <c r="C32" s="7">
        <v>14</v>
      </c>
      <c r="D32" s="5" t="str">
        <f>IF($C32="","",IF(ISERROR(VLOOKUP(C32,Athletes,2,FALSE)),"Unknown Athlete",PROPER(VLOOKUP(C32,Athletes,2,FALSE))))</f>
        <v>Jessica White</v>
      </c>
      <c r="E32" s="5" t="str">
        <f>IF($C32="","",IF(VLOOKUP(C32,Athletes,3,FALSE)="","",VLOOKUP(C32,Athletes,3,FALSE)))</f>
        <v>CAC</v>
      </c>
      <c r="F32" s="5" t="str">
        <f>IF($C32="","",IF(ISERROR(VLOOKUP(C32,Athletes,7,FALSE)),"",VLOOKUP(C32,Athletes,7,FALSE)))</f>
        <v>U12B</v>
      </c>
      <c r="G32" s="45" t="s">
        <v>88</v>
      </c>
    </row>
    <row r="33" spans="2:7">
      <c r="B33" s="7">
        <f>IF(B32="",1,B32+1)</f>
        <v>5</v>
      </c>
      <c r="C33" s="7">
        <v>3</v>
      </c>
      <c r="D33" s="5" t="str">
        <f>IF($C33="","",IF(ISERROR(VLOOKUP(C33,Athletes,2,FALSE)),"Unknown Athlete",PROPER(VLOOKUP(C33,Athletes,2,FALSE))))</f>
        <v>Kerenza Riley</v>
      </c>
      <c r="E33" s="5" t="str">
        <f>IF($C33="","",IF(VLOOKUP(C33,Athletes,3,FALSE)="","",VLOOKUP(C33,Athletes,3,FALSE)))</f>
        <v>CAC</v>
      </c>
      <c r="F33" s="5" t="str">
        <f>IF($C33="","",IF(ISERROR(VLOOKUP(C33,Athletes,7,FALSE)),"",VLOOKUP(C33,Athletes,7,FALSE)))</f>
        <v>U12G</v>
      </c>
      <c r="G33" s="45" t="s">
        <v>99</v>
      </c>
    </row>
    <row r="34" spans="2:7">
      <c r="G34"/>
    </row>
    <row r="35" spans="2:7">
      <c r="G35"/>
    </row>
    <row r="36" spans="2:7">
      <c r="G36"/>
    </row>
    <row r="37" spans="2:7" ht="18">
      <c r="B37" s="9" t="s">
        <v>10</v>
      </c>
      <c r="C37" s="9" t="s">
        <v>101</v>
      </c>
      <c r="E37" s="9"/>
      <c r="G37" s="41"/>
    </row>
    <row r="38" spans="2:7" ht="15.75" customHeight="1">
      <c r="B38" s="9"/>
      <c r="D38" s="9"/>
      <c r="E38" s="3"/>
    </row>
    <row r="39" spans="2:7" ht="15.75" thickBot="1">
      <c r="B39" s="10" t="s">
        <v>9</v>
      </c>
      <c r="C39" s="10" t="s">
        <v>62</v>
      </c>
      <c r="D39" s="10" t="s">
        <v>6</v>
      </c>
      <c r="E39" s="10" t="s">
        <v>7</v>
      </c>
      <c r="F39" s="10" t="s">
        <v>49</v>
      </c>
      <c r="G39" s="43" t="s">
        <v>11</v>
      </c>
    </row>
    <row r="40" spans="2:7" ht="15">
      <c r="B40" s="6"/>
      <c r="C40" s="6"/>
      <c r="D40" s="6"/>
      <c r="E40" s="6"/>
      <c r="F40" s="6"/>
      <c r="G40" s="44"/>
    </row>
    <row r="41" spans="2:7">
      <c r="B41" s="7">
        <f>IF(B40="",1,B40+1)</f>
        <v>1</v>
      </c>
      <c r="C41" s="7">
        <v>15</v>
      </c>
      <c r="D41" s="5" t="str">
        <f>IF($C41="","",IF(ISERROR(VLOOKUP(C41,Athletes,2,FALSE)),"Unknown Athlete",PROPER(VLOOKUP(C41,Athletes,2,FALSE))))</f>
        <v>Rhys Johns</v>
      </c>
      <c r="E41" s="5" t="str">
        <f>IF($C41="","",IF(VLOOKUP(C41,Athletes,3,FALSE)="","",VLOOKUP(C41,Athletes,3,FALSE)))</f>
        <v>CAC</v>
      </c>
      <c r="F41" s="5" t="str">
        <f>IF($C41="","",IF(ISERROR(VLOOKUP(C41,Athletes,7,FALSE)),"",VLOOKUP(C41,Athletes,7,FALSE)))</f>
        <v>U11B</v>
      </c>
      <c r="G41" s="45" t="s">
        <v>91</v>
      </c>
    </row>
    <row r="42" spans="2:7">
      <c r="G42"/>
    </row>
    <row r="43" spans="2:7">
      <c r="G43"/>
    </row>
    <row r="44" spans="2:7">
      <c r="G44"/>
    </row>
    <row r="45" spans="2:7" ht="18">
      <c r="B45" s="9" t="s">
        <v>10</v>
      </c>
      <c r="C45" s="9" t="s">
        <v>102</v>
      </c>
      <c r="E45" s="9"/>
      <c r="G45" s="41"/>
    </row>
    <row r="46" spans="2:7" ht="15.75" customHeight="1">
      <c r="B46" s="9"/>
      <c r="D46" s="9"/>
      <c r="E46" s="3"/>
    </row>
    <row r="47" spans="2:7" ht="15.75" thickBot="1">
      <c r="B47" s="10" t="s">
        <v>9</v>
      </c>
      <c r="C47" s="10" t="s">
        <v>62</v>
      </c>
      <c r="D47" s="10" t="s">
        <v>6</v>
      </c>
      <c r="E47" s="10" t="s">
        <v>7</v>
      </c>
      <c r="F47" s="10" t="s">
        <v>49</v>
      </c>
      <c r="G47" s="43" t="s">
        <v>11</v>
      </c>
    </row>
    <row r="48" spans="2:7" ht="15">
      <c r="B48" s="6"/>
      <c r="C48" s="6"/>
      <c r="D48" s="6"/>
      <c r="E48" s="6"/>
      <c r="F48" s="6"/>
      <c r="G48" s="44"/>
    </row>
    <row r="49" spans="2:7">
      <c r="B49" s="7">
        <f>IF(B48="",1,B48+1)</f>
        <v>1</v>
      </c>
      <c r="C49" s="7">
        <v>12</v>
      </c>
      <c r="D49" s="5" t="str">
        <f>IF($C49="","",IF(ISERROR(VLOOKUP(C49,Athletes,2,FALSE)),"Unknown Athlete",PROPER(VLOOKUP(C49,Athletes,2,FALSE))))</f>
        <v>Catherine Groves</v>
      </c>
      <c r="E49" s="5" t="str">
        <f>IF($C49="","",IF(VLOOKUP(C49,Athletes,3,FALSE)="","",VLOOKUP(C49,Athletes,3,FALSE)))</f>
        <v>CAC</v>
      </c>
      <c r="F49" s="5" t="str">
        <f>IF($C49="","",IF(ISERROR(VLOOKUP(C49,Athletes,7,FALSE)),"",VLOOKUP(C49,Athletes,7,FALSE)))</f>
        <v>U11G</v>
      </c>
      <c r="G49" s="45" t="s">
        <v>91</v>
      </c>
    </row>
    <row r="50" spans="2:7">
      <c r="B50" s="7">
        <f>IF(B49="",1,B49+1)</f>
        <v>2</v>
      </c>
      <c r="C50" s="7">
        <v>11</v>
      </c>
      <c r="D50" s="5" t="str">
        <f>IF($C50="","",IF(ISERROR(VLOOKUP(C50,Athletes,2,FALSE)),"Unknown Athlete",PROPER(VLOOKUP(C50,Athletes,2,FALSE))))</f>
        <v>Zoe Lawrence</v>
      </c>
      <c r="E50" s="5" t="str">
        <f>IF($C50="","",IF(VLOOKUP(C50,Athletes,3,FALSE)="","",VLOOKUP(C50,Athletes,3,FALSE)))</f>
        <v>CAC</v>
      </c>
      <c r="F50" s="5" t="str">
        <f>IF($C50="","",IF(ISERROR(VLOOKUP(C50,Athletes,7,FALSE)),"",VLOOKUP(C50,Athletes,7,FALSE)))</f>
        <v>U11G</v>
      </c>
      <c r="G50" s="45" t="s">
        <v>92</v>
      </c>
    </row>
    <row r="51" spans="2:7">
      <c r="G51"/>
    </row>
    <row r="52" spans="2:7">
      <c r="G52"/>
    </row>
    <row r="53" spans="2:7">
      <c r="G53"/>
    </row>
    <row r="54" spans="2:7" ht="18">
      <c r="B54" s="9" t="s">
        <v>10</v>
      </c>
      <c r="C54" s="9" t="s">
        <v>103</v>
      </c>
      <c r="E54" s="9"/>
      <c r="G54" s="41"/>
    </row>
    <row r="55" spans="2:7" ht="15.75" customHeight="1">
      <c r="B55" s="9"/>
      <c r="D55" s="9"/>
      <c r="E55" s="3"/>
    </row>
    <row r="56" spans="2:7" ht="15.75" thickBot="1">
      <c r="B56" s="10" t="s">
        <v>9</v>
      </c>
      <c r="C56" s="10" t="s">
        <v>62</v>
      </c>
      <c r="D56" s="10" t="s">
        <v>6</v>
      </c>
      <c r="E56" s="10" t="s">
        <v>7</v>
      </c>
      <c r="F56" s="10" t="s">
        <v>49</v>
      </c>
      <c r="G56" s="43" t="s">
        <v>11</v>
      </c>
    </row>
    <row r="57" spans="2:7" ht="15">
      <c r="B57" s="6"/>
      <c r="C57" s="6"/>
      <c r="D57" s="6"/>
      <c r="E57" s="6"/>
      <c r="F57" s="6"/>
      <c r="G57" s="44"/>
    </row>
    <row r="58" spans="2:7">
      <c r="B58" s="7">
        <f>IF(B57="",1,B57+1)</f>
        <v>1</v>
      </c>
      <c r="C58" s="7">
        <v>19</v>
      </c>
      <c r="D58" s="5" t="str">
        <f>IF($C58="","",IF(ISERROR(VLOOKUP(C58,Athletes,2,FALSE)),"Unknown Athlete",PROPER(VLOOKUP(C58,Athletes,2,FALSE))))</f>
        <v>Isaac Ketterer</v>
      </c>
      <c r="E58" s="5" t="str">
        <f>IF($C58="","",IF(VLOOKUP(C58,Athletes,3,FALSE)="","",VLOOKUP(C58,Athletes,3,FALSE)))</f>
        <v>N+P</v>
      </c>
      <c r="F58" s="5" t="str">
        <f>IF($C58="","",IF(ISERROR(VLOOKUP(C58,Athletes,7,FALSE)),"",VLOOKUP(C58,Athletes,7,FALSE)))</f>
        <v>U10B</v>
      </c>
      <c r="G58" s="45" t="s">
        <v>88</v>
      </c>
    </row>
    <row r="59" spans="2:7">
      <c r="B59" s="7">
        <f>IF(B58="",1,B58+1)</f>
        <v>2</v>
      </c>
      <c r="C59" s="7">
        <v>6</v>
      </c>
      <c r="D59" s="5" t="str">
        <f>IF($C59="","",IF(ISERROR(VLOOKUP(C59,Athletes,2,FALSE)),"Unknown Athlete",PROPER(VLOOKUP(C59,Athletes,2,FALSE))))</f>
        <v>Thomas Keaney</v>
      </c>
      <c r="E59" s="5" t="str">
        <f>IF($C59="","",IF(VLOOKUP(C59,Athletes,3,FALSE)="","",VLOOKUP(C59,Athletes,3,FALSE)))</f>
        <v>CAC</v>
      </c>
      <c r="F59" s="5" t="str">
        <f>IF($C59="","",IF(ISERROR(VLOOKUP(C59,Athletes,7,FALSE)),"",VLOOKUP(C59,Athletes,7,FALSE)))</f>
        <v>U10B</v>
      </c>
      <c r="G59" s="45" t="s">
        <v>90</v>
      </c>
    </row>
    <row r="60" spans="2:7">
      <c r="B60" s="7">
        <f>IF(B59="",1,B59+1)</f>
        <v>3</v>
      </c>
      <c r="C60" s="7">
        <v>13</v>
      </c>
      <c r="D60" s="5" t="str">
        <f>IF($C60="","",IF(ISERROR(VLOOKUP(C60,Athletes,2,FALSE)),"Unknown Athlete",PROPER(VLOOKUP(C60,Athletes,2,FALSE))))</f>
        <v>Ayden Daiearnshaw</v>
      </c>
      <c r="E60" s="5" t="str">
        <f>IF($C60="","",IF(VLOOKUP(C60,Athletes,3,FALSE)="","",VLOOKUP(C60,Athletes,3,FALSE)))</f>
        <v>CAC</v>
      </c>
      <c r="F60" s="5" t="str">
        <f>IF($C60="","",IF(ISERROR(VLOOKUP(C60,Athletes,7,FALSE)),"",VLOOKUP(C60,Athletes,7,FALSE)))</f>
        <v>U10B</v>
      </c>
      <c r="G60" s="45" t="s">
        <v>94</v>
      </c>
    </row>
    <row r="61" spans="2:7">
      <c r="B61" s="7">
        <f>IF(B60="",1,B60+1)</f>
        <v>4</v>
      </c>
      <c r="C61" s="7">
        <v>9</v>
      </c>
      <c r="D61" s="5" t="str">
        <f>IF($C61="","",IF(ISERROR(VLOOKUP(C61,Athletes,2,FALSE)),"Unknown Athlete",PROPER(VLOOKUP(C61,Athletes,2,FALSE))))</f>
        <v>Morgan Sinden</v>
      </c>
      <c r="E61" s="5" t="str">
        <f>IF($C61="","",IF(VLOOKUP(C61,Athletes,3,FALSE)="","",VLOOKUP(C61,Athletes,3,FALSE)))</f>
        <v>CAC</v>
      </c>
      <c r="F61" s="5" t="str">
        <f>IF($C61="","",IF(ISERROR(VLOOKUP(C61,Athletes,7,FALSE)),"",VLOOKUP(C61,Athletes,7,FALSE)))</f>
        <v>U10B</v>
      </c>
      <c r="G61" s="45" t="s">
        <v>104</v>
      </c>
    </row>
    <row r="62" spans="2:7">
      <c r="G62"/>
    </row>
    <row r="63" spans="2:7">
      <c r="G63"/>
    </row>
    <row r="64" spans="2:7">
      <c r="G64"/>
    </row>
    <row r="65" spans="2:7" ht="18">
      <c r="B65" s="9" t="s">
        <v>10</v>
      </c>
      <c r="C65" s="9" t="s">
        <v>107</v>
      </c>
      <c r="E65" s="9"/>
      <c r="G65" s="41"/>
    </row>
    <row r="66" spans="2:7" ht="15.75" customHeight="1">
      <c r="B66" s="9"/>
      <c r="D66" s="9"/>
      <c r="E66" s="3"/>
    </row>
    <row r="67" spans="2:7" ht="15.75" thickBot="1">
      <c r="B67" s="10" t="s">
        <v>9</v>
      </c>
      <c r="C67" s="10" t="s">
        <v>62</v>
      </c>
      <c r="D67" s="10" t="s">
        <v>6</v>
      </c>
      <c r="E67" s="10" t="s">
        <v>7</v>
      </c>
      <c r="F67" s="10" t="s">
        <v>49</v>
      </c>
      <c r="G67" s="43" t="s">
        <v>11</v>
      </c>
    </row>
    <row r="68" spans="2:7" ht="15">
      <c r="B68" s="6"/>
      <c r="C68" s="6"/>
      <c r="D68" s="6"/>
      <c r="E68" s="6"/>
      <c r="F68" s="6"/>
      <c r="G68" s="44"/>
    </row>
    <row r="69" spans="2:7">
      <c r="B69" s="7">
        <f>IF(B68="",1,B68+1)</f>
        <v>1</v>
      </c>
      <c r="C69" s="7">
        <v>16</v>
      </c>
      <c r="D69" s="5" t="str">
        <f>IF($C69="","",IF(ISERROR(VLOOKUP(C69,Athletes,2,FALSE)),"Unknown Athlete",PROPER(VLOOKUP(C69,Athletes,2,FALSE))))</f>
        <v>Kaitlin Keaney</v>
      </c>
      <c r="E69" s="5" t="str">
        <f>IF($C69="","",IF(VLOOKUP(C69,Athletes,3,FALSE)="","",VLOOKUP(C69,Athletes,3,FALSE)))</f>
        <v>CAC</v>
      </c>
      <c r="F69" s="5" t="str">
        <f>IF($C69="","",IF(ISERROR(VLOOKUP(C69,Athletes,7,FALSE)),"",VLOOKUP(C69,Athletes,7,FALSE)))</f>
        <v>U10G</v>
      </c>
      <c r="G69" s="45" t="s">
        <v>108</v>
      </c>
    </row>
    <row r="70" spans="2:7">
      <c r="B70" s="7">
        <f>IF(B69="",1,B69+1)</f>
        <v>2</v>
      </c>
      <c r="C70" s="7">
        <v>4</v>
      </c>
      <c r="D70" s="5" t="str">
        <f>IF($C70="","",IF(ISERROR(VLOOKUP(C70,Athletes,2,FALSE)),"Unknown Athlete",PROPER(VLOOKUP(C70,Athletes,2,FALSE))))</f>
        <v>Freya Miller</v>
      </c>
      <c r="E70" s="5" t="str">
        <f>IF($C70="","",IF(VLOOKUP(C70,Athletes,3,FALSE)="","",VLOOKUP(C70,Athletes,3,FALSE)))</f>
        <v>N+P</v>
      </c>
      <c r="F70" s="5" t="str">
        <f>IF($C70="","",IF(ISERROR(VLOOKUP(C70,Athletes,7,FALSE)),"",VLOOKUP(C70,Athletes,7,FALSE)))</f>
        <v>U10G</v>
      </c>
      <c r="G70" s="45" t="s">
        <v>93</v>
      </c>
    </row>
    <row r="71" spans="2:7">
      <c r="B71" s="1">
        <v>3</v>
      </c>
      <c r="C71" s="1">
        <v>7</v>
      </c>
      <c r="D71" t="s">
        <v>77</v>
      </c>
      <c r="E71" t="s">
        <v>71</v>
      </c>
      <c r="F71" s="5" t="str">
        <f>IF($C71="","",IF(ISERROR(VLOOKUP(C71,Athletes,7,FALSE)),"",VLOOKUP(C71,Athletes,7,FALSE)))</f>
        <v>U10G</v>
      </c>
      <c r="G71" s="1">
        <v>18.100000000000001</v>
      </c>
    </row>
    <row r="72" spans="2:7">
      <c r="G72"/>
    </row>
    <row r="73" spans="2:7">
      <c r="G73"/>
    </row>
    <row r="74" spans="2:7" ht="18">
      <c r="B74" s="9" t="s">
        <v>10</v>
      </c>
      <c r="C74" s="9" t="s">
        <v>109</v>
      </c>
      <c r="E74" s="9"/>
      <c r="G74" s="41"/>
    </row>
    <row r="75" spans="2:7" ht="15.75" customHeight="1">
      <c r="B75" s="9"/>
      <c r="D75" s="9"/>
      <c r="E75" s="3"/>
    </row>
    <row r="76" spans="2:7" ht="15.75" thickBot="1">
      <c r="B76" s="10" t="s">
        <v>9</v>
      </c>
      <c r="C76" s="10" t="s">
        <v>62</v>
      </c>
      <c r="D76" s="10" t="s">
        <v>6</v>
      </c>
      <c r="E76" s="10" t="s">
        <v>7</v>
      </c>
      <c r="F76" s="10" t="s">
        <v>49</v>
      </c>
      <c r="G76" s="43" t="s">
        <v>11</v>
      </c>
    </row>
    <row r="77" spans="2:7" ht="15">
      <c r="B77" s="6"/>
      <c r="C77" s="6"/>
      <c r="D77" s="6"/>
      <c r="E77" s="6"/>
      <c r="F77" s="6"/>
      <c r="G77" s="44"/>
    </row>
    <row r="78" spans="2:7">
      <c r="B78" s="7">
        <f>IF(B77="",1,B77+1)</f>
        <v>1</v>
      </c>
      <c r="C78" s="7">
        <v>10</v>
      </c>
      <c r="D78" s="5" t="str">
        <f>IF($C78="","",IF(ISERROR(VLOOKUP(C78,Athletes,2,FALSE)),"Unknown Athlete",PROPER(VLOOKUP(C78,Athletes,2,FALSE))))</f>
        <v>Jemma Kearney</v>
      </c>
      <c r="E78" s="5" t="str">
        <f>IF($C78="","",IF(VLOOKUP(C78,Athletes,3,FALSE)="","",VLOOKUP(C78,Athletes,3,FALSE)))</f>
        <v>Unattached</v>
      </c>
      <c r="F78" s="5" t="str">
        <f>IF($C78="","",IF(ISERROR(VLOOKUP(C78,Athletes,7,FALSE)),"",VLOOKUP(C78,Athletes,7,FALSE)))</f>
        <v>U9G</v>
      </c>
      <c r="G78" s="45" t="s">
        <v>95</v>
      </c>
    </row>
    <row r="79" spans="2:7">
      <c r="B79" s="7">
        <f>IF(B78="",1,B78+1)</f>
        <v>2</v>
      </c>
      <c r="C79" s="7">
        <v>8</v>
      </c>
      <c r="D79" s="5" t="str">
        <f>IF($C79="","",IF(ISERROR(VLOOKUP(C79,Athletes,2,FALSE)),"Unknown Athlete",PROPER(VLOOKUP(C79,Athletes,2,FALSE))))</f>
        <v>Chloe Thomas</v>
      </c>
      <c r="E79" s="5" t="str">
        <f>IF($C79="","",IF(VLOOKUP(C79,Athletes,3,FALSE)="","",VLOOKUP(C79,Athletes,3,FALSE)))</f>
        <v>Unattached</v>
      </c>
      <c r="F79" s="5" t="str">
        <f>IF($C79="","",IF(ISERROR(VLOOKUP(C79,Athletes,7,FALSE)),"",VLOOKUP(C79,Athletes,7,FALSE)))</f>
        <v>U9G</v>
      </c>
      <c r="G79" s="45" t="s">
        <v>96</v>
      </c>
    </row>
    <row r="80" spans="2:7">
      <c r="G80"/>
    </row>
    <row r="81" spans="2:7">
      <c r="G81"/>
    </row>
    <row r="82" spans="2:7">
      <c r="G82"/>
    </row>
    <row r="83" spans="2:7" ht="18">
      <c r="B83" s="9" t="s">
        <v>10</v>
      </c>
      <c r="C83" s="9" t="s">
        <v>110</v>
      </c>
      <c r="E83" s="9"/>
      <c r="G83" s="41"/>
    </row>
    <row r="84" spans="2:7" ht="15.75" customHeight="1">
      <c r="B84" s="9"/>
      <c r="D84" s="9"/>
      <c r="E84" s="3"/>
    </row>
    <row r="85" spans="2:7" ht="15.75" thickBot="1">
      <c r="B85" s="10" t="s">
        <v>9</v>
      </c>
      <c r="C85" s="10" t="s">
        <v>62</v>
      </c>
      <c r="D85" s="10" t="s">
        <v>6</v>
      </c>
      <c r="E85" s="10" t="s">
        <v>7</v>
      </c>
      <c r="F85" s="10" t="s">
        <v>49</v>
      </c>
      <c r="G85" s="43" t="s">
        <v>11</v>
      </c>
    </row>
    <row r="86" spans="2:7" ht="15">
      <c r="B86" s="6"/>
      <c r="C86" s="6"/>
      <c r="D86" s="6"/>
      <c r="E86" s="6"/>
      <c r="F86" s="6"/>
      <c r="G86" s="44"/>
    </row>
    <row r="87" spans="2:7">
      <c r="B87" s="7">
        <f>IF(B86="",1,B86+1)</f>
        <v>1</v>
      </c>
      <c r="C87" s="7">
        <v>5</v>
      </c>
      <c r="D87" s="5" t="str">
        <f>IF($C87="","",IF(ISERROR(VLOOKUP(C87,Athletes,2,FALSE)),"Unknown Athlete",PROPER(VLOOKUP(C87,Athletes,2,FALSE))))</f>
        <v>Sam Brereton</v>
      </c>
      <c r="E87" s="5" t="str">
        <f>IF($C87="","",IF(VLOOKUP(C87,Athletes,3,FALSE)="","",VLOOKUP(C87,Athletes,3,FALSE)))</f>
        <v>N+P</v>
      </c>
      <c r="F87" s="5" t="str">
        <f>IF($C87="","",IF(ISERROR(VLOOKUP(C87,Athletes,7,FALSE)),"",VLOOKUP(C87,Athletes,7,FALSE)))</f>
        <v>U12B</v>
      </c>
      <c r="G87" s="45" t="s">
        <v>111</v>
      </c>
    </row>
    <row r="88" spans="2:7">
      <c r="B88" s="7">
        <f>IF(B87="",1,B87+1)</f>
        <v>2</v>
      </c>
      <c r="C88" s="7">
        <v>2</v>
      </c>
      <c r="D88" s="5" t="str">
        <f>IF($C88="","",IF(ISERROR(VLOOKUP(C88,Athletes,2,FALSE)),"Unknown Athlete",PROPER(VLOOKUP(C88,Athletes,2,FALSE))))</f>
        <v>Leon Smith</v>
      </c>
      <c r="E88" s="5" t="str">
        <f>IF($C88="","",IF(VLOOKUP(C88,Athletes,3,FALSE)="","",VLOOKUP(C88,Athletes,3,FALSE)))</f>
        <v>CAC</v>
      </c>
      <c r="F88" s="5" t="str">
        <f>IF($C88="","",IF(ISERROR(VLOOKUP(C88,Athletes,7,FALSE)),"",VLOOKUP(C88,Athletes,7,FALSE)))</f>
        <v>U12B</v>
      </c>
      <c r="G88" s="45" t="s">
        <v>112</v>
      </c>
    </row>
    <row r="89" spans="2:7">
      <c r="G89"/>
    </row>
    <row r="90" spans="2:7">
      <c r="G90"/>
    </row>
    <row r="91" spans="2:7">
      <c r="G91"/>
    </row>
    <row r="92" spans="2:7" ht="18">
      <c r="B92" s="9" t="s">
        <v>10</v>
      </c>
      <c r="C92" s="9" t="s">
        <v>113</v>
      </c>
      <c r="E92" s="9"/>
      <c r="G92" s="41"/>
    </row>
    <row r="93" spans="2:7" ht="15.75" customHeight="1">
      <c r="B93" s="9"/>
      <c r="D93" s="9"/>
      <c r="E93" s="3"/>
    </row>
    <row r="94" spans="2:7" ht="15.75" thickBot="1">
      <c r="B94" s="10" t="s">
        <v>9</v>
      </c>
      <c r="C94" s="10" t="s">
        <v>62</v>
      </c>
      <c r="D94" s="10" t="s">
        <v>6</v>
      </c>
      <c r="E94" s="10" t="s">
        <v>7</v>
      </c>
      <c r="F94" s="10" t="s">
        <v>49</v>
      </c>
      <c r="G94" s="43" t="s">
        <v>11</v>
      </c>
    </row>
    <row r="95" spans="2:7" ht="15">
      <c r="B95" s="6"/>
      <c r="C95" s="6"/>
      <c r="D95" s="6"/>
      <c r="E95" s="6"/>
      <c r="F95" s="6"/>
      <c r="G95" s="44"/>
    </row>
    <row r="96" spans="2:7">
      <c r="B96" s="7">
        <f>IF(B95="",1,B95+1)</f>
        <v>1</v>
      </c>
      <c r="C96" s="7">
        <v>17</v>
      </c>
      <c r="D96" s="5" t="str">
        <f>IF($C96="","",IF(ISERROR(VLOOKUP(C96,Athletes,2,FALSE)),"Unknown Athlete",PROPER(VLOOKUP(C96,Athletes,2,FALSE))))</f>
        <v>Kizzy Dymond</v>
      </c>
      <c r="E96" s="5" t="str">
        <f>IF($C96="","",IF(VLOOKUP(C96,Athletes,3,FALSE)="","",VLOOKUP(C96,Athletes,3,FALSE)))</f>
        <v>CAC</v>
      </c>
      <c r="F96" s="5" t="str">
        <f>IF($C96="","",IF(ISERROR(VLOOKUP(C96,Athletes,7,FALSE)),"",VLOOKUP(C96,Athletes,7,FALSE)))</f>
        <v>U12G</v>
      </c>
      <c r="G96" s="45" t="s">
        <v>114</v>
      </c>
    </row>
    <row r="97" spans="2:7">
      <c r="B97" s="7">
        <f>IF(B96="",1,B96+1)</f>
        <v>2</v>
      </c>
      <c r="C97" s="7">
        <v>18</v>
      </c>
      <c r="D97" s="5" t="str">
        <f>IF($C97="","",IF(ISERROR(VLOOKUP(C97,Athletes,2,FALSE)),"Unknown Athlete",PROPER(VLOOKUP(C97,Athletes,2,FALSE))))</f>
        <v>Jenna Dymond</v>
      </c>
      <c r="E97" s="5" t="str">
        <f>IF($C97="","",IF(VLOOKUP(C97,Athletes,3,FALSE)="","",VLOOKUP(C97,Athletes,3,FALSE)))</f>
        <v>CAC</v>
      </c>
      <c r="F97" s="5" t="str">
        <f>IF($C97="","",IF(ISERROR(VLOOKUP(C97,Athletes,7,FALSE)),"",VLOOKUP(C97,Athletes,7,FALSE)))</f>
        <v>U12G</v>
      </c>
      <c r="G97" s="45" t="s">
        <v>115</v>
      </c>
    </row>
    <row r="98" spans="2:7">
      <c r="B98" s="7">
        <f>IF(B97="",1,B97+1)</f>
        <v>3</v>
      </c>
      <c r="C98" s="7">
        <v>1</v>
      </c>
      <c r="D98" s="5" t="str">
        <f>IF($C98="","",IF(ISERROR(VLOOKUP(C98,Athletes,2,FALSE)),"Unknown Athlete",PROPER(VLOOKUP(C98,Athletes,2,FALSE))))</f>
        <v>Milly Hancock</v>
      </c>
      <c r="E98" s="5" t="str">
        <f>IF($C98="","",IF(VLOOKUP(C98,Athletes,3,FALSE)="","",VLOOKUP(C98,Athletes,3,FALSE)))</f>
        <v>CAC</v>
      </c>
      <c r="F98" s="5" t="str">
        <f>IF($C98="","",IF(ISERROR(VLOOKUP(C98,Athletes,7,FALSE)),"",VLOOKUP(C98,Athletes,7,FALSE)))</f>
        <v>U12G</v>
      </c>
      <c r="G98" s="45" t="s">
        <v>116</v>
      </c>
    </row>
    <row r="99" spans="2:7">
      <c r="B99" s="7">
        <f>IF(B98="",1,B98+1)</f>
        <v>4</v>
      </c>
      <c r="C99" s="7">
        <v>3</v>
      </c>
      <c r="D99" s="5" t="str">
        <f>IF($C99="","",IF(ISERROR(VLOOKUP(C99,Athletes,2,FALSE)),"Unknown Athlete",PROPER(VLOOKUP(C99,Athletes,2,FALSE))))</f>
        <v>Kerenza Riley</v>
      </c>
      <c r="E99" s="5" t="str">
        <f>IF($C99="","",IF(VLOOKUP(C99,Athletes,3,FALSE)="","",VLOOKUP(C99,Athletes,3,FALSE)))</f>
        <v>CAC</v>
      </c>
      <c r="F99" s="5" t="str">
        <f>IF($C99="","",IF(ISERROR(VLOOKUP(C99,Athletes,7,FALSE)),"",VLOOKUP(C99,Athletes,7,FALSE)))</f>
        <v>U12G</v>
      </c>
      <c r="G99" s="45" t="s">
        <v>117</v>
      </c>
    </row>
    <row r="100" spans="2:7">
      <c r="B100" s="7">
        <f>IF(B99="",1,B99+1)</f>
        <v>5</v>
      </c>
      <c r="C100" s="7">
        <v>14</v>
      </c>
      <c r="D100" s="5" t="str">
        <f>IF($C100="","",IF(ISERROR(VLOOKUP(C100,Athletes,2,FALSE)),"Unknown Athlete",PROPER(VLOOKUP(C100,Athletes,2,FALSE))))</f>
        <v>Jessica White</v>
      </c>
      <c r="E100" s="5" t="str">
        <f>IF($C100="","",IF(VLOOKUP(C100,Athletes,3,FALSE)="","",VLOOKUP(C100,Athletes,3,FALSE)))</f>
        <v>CAC</v>
      </c>
      <c r="F100" s="5" t="str">
        <f>IF($C100="","",IF(ISERROR(VLOOKUP(C100,Athletes,7,FALSE)),"",VLOOKUP(C100,Athletes,7,FALSE)))</f>
        <v>U12B</v>
      </c>
      <c r="G100" s="45" t="s">
        <v>118</v>
      </c>
    </row>
    <row r="101" spans="2:7">
      <c r="G101"/>
    </row>
    <row r="102" spans="2:7">
      <c r="G102"/>
    </row>
    <row r="103" spans="2:7">
      <c r="G103"/>
    </row>
    <row r="104" spans="2:7" ht="18">
      <c r="B104" s="9" t="s">
        <v>10</v>
      </c>
      <c r="C104" s="9" t="s">
        <v>119</v>
      </c>
      <c r="E104" s="9"/>
      <c r="G104" s="41"/>
    </row>
    <row r="105" spans="2:7" ht="15.75" customHeight="1">
      <c r="B105" s="9"/>
      <c r="D105" s="9"/>
      <c r="E105" s="3"/>
    </row>
    <row r="106" spans="2:7" ht="15.75" thickBot="1">
      <c r="B106" s="10" t="s">
        <v>9</v>
      </c>
      <c r="C106" s="10" t="s">
        <v>62</v>
      </c>
      <c r="D106" s="10" t="s">
        <v>6</v>
      </c>
      <c r="E106" s="10" t="s">
        <v>7</v>
      </c>
      <c r="F106" s="10" t="s">
        <v>49</v>
      </c>
      <c r="G106" s="43" t="s">
        <v>11</v>
      </c>
    </row>
    <row r="107" spans="2:7" ht="15">
      <c r="B107" s="6"/>
      <c r="C107" s="6"/>
      <c r="D107" s="6"/>
      <c r="E107" s="6"/>
      <c r="F107" s="6"/>
      <c r="G107" s="44"/>
    </row>
    <row r="108" spans="2:7">
      <c r="B108" s="7">
        <f>IF(B107="",1,B107+1)</f>
        <v>1</v>
      </c>
      <c r="C108" s="7">
        <v>15</v>
      </c>
      <c r="D108" s="5" t="str">
        <f>IF($C108="","",IF(ISERROR(VLOOKUP(C108,Athletes,2,FALSE)),"Unknown Athlete",PROPER(VLOOKUP(C108,Athletes,2,FALSE))))</f>
        <v>Rhys Johns</v>
      </c>
      <c r="E108" s="5" t="str">
        <f>IF($C108="","",IF(VLOOKUP(C108,Athletes,3,FALSE)="","",VLOOKUP(C108,Athletes,3,FALSE)))</f>
        <v>CAC</v>
      </c>
      <c r="F108" s="5" t="str">
        <f>IF($C108="","",IF(ISERROR(VLOOKUP(C108,Athletes,7,FALSE)),"",VLOOKUP(C108,Athletes,7,FALSE)))</f>
        <v>U11B</v>
      </c>
      <c r="G108" s="45" t="s">
        <v>120</v>
      </c>
    </row>
    <row r="109" spans="2:7">
      <c r="G109"/>
    </row>
    <row r="110" spans="2:7">
      <c r="G110"/>
    </row>
    <row r="111" spans="2:7">
      <c r="G111"/>
    </row>
    <row r="112" spans="2:7" ht="18">
      <c r="B112" s="9" t="s">
        <v>10</v>
      </c>
      <c r="C112" s="9" t="s">
        <v>121</v>
      </c>
      <c r="E112" s="9"/>
      <c r="G112" s="41"/>
    </row>
    <row r="113" spans="2:7" ht="15.75" customHeight="1">
      <c r="B113" s="9"/>
      <c r="D113" s="9"/>
      <c r="E113" s="3"/>
    </row>
    <row r="114" spans="2:7" ht="15.75" thickBot="1">
      <c r="B114" s="10" t="s">
        <v>9</v>
      </c>
      <c r="C114" s="10" t="s">
        <v>62</v>
      </c>
      <c r="D114" s="10" t="s">
        <v>6</v>
      </c>
      <c r="E114" s="10" t="s">
        <v>7</v>
      </c>
      <c r="F114" s="10" t="s">
        <v>49</v>
      </c>
      <c r="G114" s="43" t="s">
        <v>11</v>
      </c>
    </row>
    <row r="115" spans="2:7" ht="15">
      <c r="B115" s="6"/>
      <c r="C115" s="6"/>
      <c r="D115" s="6"/>
      <c r="E115" s="6"/>
      <c r="F115" s="6"/>
      <c r="G115" s="44"/>
    </row>
    <row r="116" spans="2:7">
      <c r="B116" s="7">
        <f>IF(B115="",1,B115+1)</f>
        <v>1</v>
      </c>
      <c r="C116" s="7">
        <v>12</v>
      </c>
      <c r="D116" s="5" t="str">
        <f>IF($C116="","",IF(ISERROR(VLOOKUP(C116,Athletes,2,FALSE)),"Unknown Athlete",PROPER(VLOOKUP(C116,Athletes,2,FALSE))))</f>
        <v>Catherine Groves</v>
      </c>
      <c r="E116" s="5" t="str">
        <f>IF($C116="","",IF(VLOOKUP(C116,Athletes,3,FALSE)="","",VLOOKUP(C116,Athletes,3,FALSE)))</f>
        <v>CAC</v>
      </c>
      <c r="F116" s="5" t="str">
        <f>IF($C116="","",IF(ISERROR(VLOOKUP(C116,Athletes,7,FALSE)),"",VLOOKUP(C116,Athletes,7,FALSE)))</f>
        <v>U11G</v>
      </c>
      <c r="G116" s="45" t="s">
        <v>122</v>
      </c>
    </row>
    <row r="117" spans="2:7">
      <c r="B117" s="7">
        <f>IF(B116="",1,B116+1)</f>
        <v>2</v>
      </c>
      <c r="C117" s="7">
        <v>11</v>
      </c>
      <c r="D117" s="5" t="str">
        <f>IF($C117="","",IF(ISERROR(VLOOKUP(C117,Athletes,2,FALSE)),"Unknown Athlete",PROPER(VLOOKUP(C117,Athletes,2,FALSE))))</f>
        <v>Zoe Lawrence</v>
      </c>
      <c r="E117" s="5" t="str">
        <f>IF($C117="","",IF(VLOOKUP(C117,Athletes,3,FALSE)="","",VLOOKUP(C117,Athletes,3,FALSE)))</f>
        <v>CAC</v>
      </c>
      <c r="F117" s="5" t="str">
        <f>IF($C117="","",IF(ISERROR(VLOOKUP(C117,Athletes,7,FALSE)),"",VLOOKUP(C117,Athletes,7,FALSE)))</f>
        <v>U11G</v>
      </c>
      <c r="G117" s="45" t="s">
        <v>123</v>
      </c>
    </row>
    <row r="118" spans="2:7">
      <c r="G118"/>
    </row>
    <row r="119" spans="2:7">
      <c r="G119"/>
    </row>
    <row r="120" spans="2:7">
      <c r="G120"/>
    </row>
    <row r="121" spans="2:7" ht="18">
      <c r="B121" s="9" t="s">
        <v>10</v>
      </c>
      <c r="C121" s="9" t="s">
        <v>124</v>
      </c>
      <c r="E121" s="9"/>
      <c r="G121" s="41"/>
    </row>
    <row r="122" spans="2:7" ht="15.75" customHeight="1">
      <c r="B122" s="9"/>
      <c r="D122" s="9"/>
      <c r="E122" s="3"/>
    </row>
    <row r="123" spans="2:7" ht="15.75" thickBot="1">
      <c r="B123" s="10" t="s">
        <v>9</v>
      </c>
      <c r="C123" s="10" t="s">
        <v>62</v>
      </c>
      <c r="D123" s="10" t="s">
        <v>6</v>
      </c>
      <c r="E123" s="10" t="s">
        <v>7</v>
      </c>
      <c r="F123" s="10" t="s">
        <v>49</v>
      </c>
      <c r="G123" s="43" t="s">
        <v>11</v>
      </c>
    </row>
    <row r="124" spans="2:7" ht="15">
      <c r="B124" s="6"/>
      <c r="C124" s="6"/>
      <c r="D124" s="6"/>
      <c r="E124" s="6"/>
      <c r="F124" s="6"/>
      <c r="G124" s="44"/>
    </row>
    <row r="125" spans="2:7">
      <c r="B125" s="7">
        <f>IF(B124="",1,B124+1)</f>
        <v>1</v>
      </c>
      <c r="C125" s="7">
        <v>19</v>
      </c>
      <c r="D125" s="5" t="str">
        <f>IF($C125="","",IF(ISERROR(VLOOKUP(C125,Athletes,2,FALSE)),"Unknown Athlete",PROPER(VLOOKUP(C125,Athletes,2,FALSE))))</f>
        <v>Isaac Ketterer</v>
      </c>
      <c r="E125" s="5" t="str">
        <f>IF($C125="","",IF(VLOOKUP(C125,Athletes,3,FALSE)="","",VLOOKUP(C125,Athletes,3,FALSE)))</f>
        <v>N+P</v>
      </c>
      <c r="F125" s="5" t="str">
        <f>IF($C125="","",IF(ISERROR(VLOOKUP(C125,Athletes,7,FALSE)),"",VLOOKUP(C125,Athletes,7,FALSE)))</f>
        <v>U10B</v>
      </c>
      <c r="G125" s="45" t="s">
        <v>125</v>
      </c>
    </row>
    <row r="126" spans="2:7">
      <c r="B126" s="7">
        <f>IF(B125="",1,B125+1)</f>
        <v>2</v>
      </c>
      <c r="C126" s="7">
        <v>6</v>
      </c>
      <c r="D126" s="5" t="str">
        <f>IF($C126="","",IF(ISERROR(VLOOKUP(C126,Athletes,2,FALSE)),"Unknown Athlete",PROPER(VLOOKUP(C126,Athletes,2,FALSE))))</f>
        <v>Thomas Keaney</v>
      </c>
      <c r="E126" s="5" t="str">
        <f>IF($C126="","",IF(VLOOKUP(C126,Athletes,3,FALSE)="","",VLOOKUP(C126,Athletes,3,FALSE)))</f>
        <v>CAC</v>
      </c>
      <c r="F126" s="5" t="str">
        <f>IF($C126="","",IF(ISERROR(VLOOKUP(C126,Athletes,7,FALSE)),"",VLOOKUP(C126,Athletes,7,FALSE)))</f>
        <v>U10B</v>
      </c>
      <c r="G126" s="45" t="s">
        <v>114</v>
      </c>
    </row>
    <row r="127" spans="2:7">
      <c r="B127" s="7">
        <f>IF(B126="",1,B126+1)</f>
        <v>3</v>
      </c>
      <c r="C127" s="7">
        <v>13</v>
      </c>
      <c r="D127" s="5" t="str">
        <f>IF($C127="","",IF(ISERROR(VLOOKUP(C127,Athletes,2,FALSE)),"Unknown Athlete",PROPER(VLOOKUP(C127,Athletes,2,FALSE))))</f>
        <v>Ayden Daiearnshaw</v>
      </c>
      <c r="E127" s="5" t="str">
        <f>IF($C127="","",IF(VLOOKUP(C127,Athletes,3,FALSE)="","",VLOOKUP(C127,Athletes,3,FALSE)))</f>
        <v>CAC</v>
      </c>
      <c r="F127" s="5" t="str">
        <f>IF($C127="","",IF(ISERROR(VLOOKUP(C127,Athletes,7,FALSE)),"",VLOOKUP(C127,Athletes,7,FALSE)))</f>
        <v>U10B</v>
      </c>
      <c r="G127" s="45" t="s">
        <v>126</v>
      </c>
    </row>
    <row r="128" spans="2:7">
      <c r="B128" s="7">
        <f>IF(B127="",1,B127+1)</f>
        <v>4</v>
      </c>
      <c r="C128" s="7">
        <v>9</v>
      </c>
      <c r="D128" s="5" t="str">
        <f>IF($C128="","",IF(ISERROR(VLOOKUP(C128,Athletes,2,FALSE)),"Unknown Athlete",PROPER(VLOOKUP(C128,Athletes,2,FALSE))))</f>
        <v>Morgan Sinden</v>
      </c>
      <c r="E128" s="5" t="str">
        <f>IF($C128="","",IF(VLOOKUP(C128,Athletes,3,FALSE)="","",VLOOKUP(C128,Athletes,3,FALSE)))</f>
        <v>CAC</v>
      </c>
      <c r="F128" s="5" t="str">
        <f>IF($C128="","",IF(ISERROR(VLOOKUP(C128,Athletes,7,FALSE)),"",VLOOKUP(C128,Athletes,7,FALSE)))</f>
        <v>U10B</v>
      </c>
      <c r="G128" s="45" t="s">
        <v>127</v>
      </c>
    </row>
    <row r="129" spans="2:7">
      <c r="G129"/>
    </row>
    <row r="130" spans="2:7">
      <c r="G130"/>
    </row>
    <row r="131" spans="2:7">
      <c r="G131"/>
    </row>
    <row r="132" spans="2:7" ht="18">
      <c r="B132" s="9" t="s">
        <v>10</v>
      </c>
      <c r="C132" s="9" t="s">
        <v>128</v>
      </c>
      <c r="E132" s="9"/>
      <c r="G132" s="41"/>
    </row>
    <row r="133" spans="2:7" ht="15.75" customHeight="1">
      <c r="B133" s="9"/>
      <c r="D133" s="9"/>
      <c r="E133" s="3"/>
    </row>
    <row r="134" spans="2:7" ht="15.75" thickBot="1">
      <c r="B134" s="10" t="s">
        <v>9</v>
      </c>
      <c r="C134" s="10" t="s">
        <v>62</v>
      </c>
      <c r="D134" s="10" t="s">
        <v>6</v>
      </c>
      <c r="E134" s="10" t="s">
        <v>7</v>
      </c>
      <c r="F134" s="10" t="s">
        <v>49</v>
      </c>
      <c r="G134" s="43" t="s">
        <v>11</v>
      </c>
    </row>
    <row r="135" spans="2:7" ht="15">
      <c r="B135" s="6"/>
      <c r="C135" s="6"/>
      <c r="D135" s="6"/>
      <c r="E135" s="6"/>
      <c r="F135" s="6"/>
      <c r="G135" s="44"/>
    </row>
    <row r="136" spans="2:7">
      <c r="B136" s="7">
        <f>IF(B135="",1,B135+1)</f>
        <v>1</v>
      </c>
      <c r="C136" s="7">
        <v>16</v>
      </c>
      <c r="D136" s="5" t="str">
        <f>IF($C136="","",IF(ISERROR(VLOOKUP(C136,Athletes,2,FALSE)),"Unknown Athlete",PROPER(VLOOKUP(C136,Athletes,2,FALSE))))</f>
        <v>Kaitlin Keaney</v>
      </c>
      <c r="E136" s="5" t="str">
        <f>IF($C136="","",IF(VLOOKUP(C136,Athletes,3,FALSE)="","",VLOOKUP(C136,Athletes,3,FALSE)))</f>
        <v>CAC</v>
      </c>
      <c r="F136" s="5" t="str">
        <f>IF($C136="","",IF(ISERROR(VLOOKUP(C136,Athletes,7,FALSE)),"",VLOOKUP(C136,Athletes,7,FALSE)))</f>
        <v>U10G</v>
      </c>
      <c r="G136" s="45" t="s">
        <v>123</v>
      </c>
    </row>
    <row r="137" spans="2:7">
      <c r="B137" s="7">
        <f>IF(B136="",1,B136+1)</f>
        <v>2</v>
      </c>
      <c r="C137" s="7">
        <v>4</v>
      </c>
      <c r="D137" s="5" t="str">
        <f>IF($C137="","",IF(ISERROR(VLOOKUP(C137,Athletes,2,FALSE)),"Unknown Athlete",PROPER(VLOOKUP(C137,Athletes,2,FALSE))))</f>
        <v>Freya Miller</v>
      </c>
      <c r="E137" s="5" t="str">
        <f>IF($C137="","",IF(VLOOKUP(C137,Athletes,3,FALSE)="","",VLOOKUP(C137,Athletes,3,FALSE)))</f>
        <v>N+P</v>
      </c>
      <c r="F137" s="5" t="str">
        <f>IF($C137="","",IF(ISERROR(VLOOKUP(C137,Athletes,7,FALSE)),"",VLOOKUP(C137,Athletes,7,FALSE)))</f>
        <v>U10G</v>
      </c>
      <c r="G137" s="45" t="s">
        <v>129</v>
      </c>
    </row>
    <row r="138" spans="2:7">
      <c r="B138" s="7">
        <f>IF(B137="",1,B137+1)</f>
        <v>3</v>
      </c>
      <c r="C138" s="7">
        <v>7</v>
      </c>
      <c r="D138" s="5" t="str">
        <f>IF($C138="","",IF(ISERROR(VLOOKUP(C138,Athletes,2,FALSE)),"Unknown Athlete",PROPER(VLOOKUP(C138,Athletes,2,FALSE))))</f>
        <v>Abbie Downing</v>
      </c>
      <c r="E138" s="5" t="str">
        <f>IF($C138="","",IF(VLOOKUP(C138,Athletes,3,FALSE)="","",VLOOKUP(C138,Athletes,3,FALSE)))</f>
        <v>CAC</v>
      </c>
      <c r="F138" s="5" t="str">
        <f>IF($C138="","",IF(ISERROR(VLOOKUP(C138,Athletes,7,FALSE)),"",VLOOKUP(C138,Athletes,7,FALSE)))</f>
        <v>U10G</v>
      </c>
      <c r="G138" s="45" t="s">
        <v>130</v>
      </c>
    </row>
    <row r="139" spans="2:7">
      <c r="G139"/>
    </row>
    <row r="140" spans="2:7">
      <c r="G140"/>
    </row>
    <row r="141" spans="2:7">
      <c r="G141"/>
    </row>
    <row r="142" spans="2:7" ht="18">
      <c r="B142" s="9" t="s">
        <v>10</v>
      </c>
      <c r="C142" s="9" t="s">
        <v>131</v>
      </c>
      <c r="E142" s="9"/>
      <c r="G142" s="41"/>
    </row>
    <row r="143" spans="2:7" ht="15.75" customHeight="1">
      <c r="B143" s="9"/>
      <c r="D143" s="9"/>
      <c r="E143" s="3"/>
    </row>
    <row r="144" spans="2:7" ht="15.75" thickBot="1">
      <c r="B144" s="10" t="s">
        <v>9</v>
      </c>
      <c r="C144" s="10" t="s">
        <v>62</v>
      </c>
      <c r="D144" s="10" t="s">
        <v>6</v>
      </c>
      <c r="E144" s="10" t="s">
        <v>7</v>
      </c>
      <c r="F144" s="10" t="s">
        <v>49</v>
      </c>
      <c r="G144" s="43" t="s">
        <v>11</v>
      </c>
    </row>
    <row r="145" spans="2:7" ht="15">
      <c r="B145" s="6"/>
      <c r="C145" s="6"/>
      <c r="D145" s="6"/>
      <c r="E145" s="6"/>
      <c r="F145" s="6"/>
      <c r="G145" s="44"/>
    </row>
    <row r="146" spans="2:7">
      <c r="B146" s="7">
        <f>IF(B145="",1,B145+1)</f>
        <v>1</v>
      </c>
      <c r="C146" s="7">
        <v>8</v>
      </c>
      <c r="D146" s="5" t="str">
        <f t="shared" ref="D146:D177" si="0">IF($C146="","",IF(ISERROR(VLOOKUP(C146,Athletes,2,FALSE)),"Unknown Athlete",PROPER(VLOOKUP(C146,Athletes,2,FALSE))))</f>
        <v>Chloe Thomas</v>
      </c>
      <c r="E146" s="5" t="str">
        <f t="shared" ref="E146:E177" si="1">IF($C146="","",IF(VLOOKUP(C146,Athletes,3,FALSE)="","",VLOOKUP(C146,Athletes,3,FALSE)))</f>
        <v>Unattached</v>
      </c>
      <c r="F146" s="5" t="str">
        <f t="shared" ref="F146:F177" si="2">IF($C146="","",IF(ISERROR(VLOOKUP(C146,Athletes,7,FALSE)),"",VLOOKUP(C146,Athletes,7,FALSE)))</f>
        <v>U9G</v>
      </c>
      <c r="G146" s="45" t="s">
        <v>132</v>
      </c>
    </row>
    <row r="147" spans="2:7">
      <c r="B147" s="7">
        <f t="shared" ref="B147:B195" si="3">IF(B146="",1,B146+1)</f>
        <v>2</v>
      </c>
      <c r="C147" s="7">
        <v>10</v>
      </c>
      <c r="D147" s="5" t="str">
        <f t="shared" si="0"/>
        <v>Jemma Kearney</v>
      </c>
      <c r="E147" s="5" t="str">
        <f t="shared" si="1"/>
        <v>Unattached</v>
      </c>
      <c r="F147" s="5" t="str">
        <f t="shared" si="2"/>
        <v>U9G</v>
      </c>
      <c r="G147" s="45" t="s">
        <v>133</v>
      </c>
    </row>
    <row r="148" spans="2:7">
      <c r="B148" s="7">
        <f t="shared" si="3"/>
        <v>3</v>
      </c>
      <c r="C148" s="7"/>
      <c r="D148" s="5" t="str">
        <f t="shared" si="0"/>
        <v/>
      </c>
      <c r="E148" s="5" t="str">
        <f t="shared" si="1"/>
        <v/>
      </c>
      <c r="F148" s="5" t="str">
        <f t="shared" si="2"/>
        <v/>
      </c>
      <c r="G148" s="45"/>
    </row>
    <row r="149" spans="2:7">
      <c r="B149" s="7">
        <f t="shared" si="3"/>
        <v>4</v>
      </c>
      <c r="C149" s="7"/>
      <c r="D149" s="5" t="str">
        <f t="shared" si="0"/>
        <v/>
      </c>
      <c r="E149" s="5" t="str">
        <f t="shared" si="1"/>
        <v/>
      </c>
      <c r="F149" s="5" t="str">
        <f t="shared" si="2"/>
        <v/>
      </c>
      <c r="G149" s="45"/>
    </row>
    <row r="150" spans="2:7">
      <c r="B150" s="7">
        <f t="shared" si="3"/>
        <v>5</v>
      </c>
      <c r="C150" s="7"/>
      <c r="D150" s="5" t="str">
        <f t="shared" si="0"/>
        <v/>
      </c>
      <c r="E150" s="5" t="str">
        <f t="shared" si="1"/>
        <v/>
      </c>
      <c r="F150" s="5" t="str">
        <f t="shared" si="2"/>
        <v/>
      </c>
      <c r="G150" s="45"/>
    </row>
    <row r="151" spans="2:7">
      <c r="B151" s="7">
        <f t="shared" si="3"/>
        <v>6</v>
      </c>
      <c r="C151" s="7"/>
      <c r="D151" s="5" t="str">
        <f t="shared" si="0"/>
        <v/>
      </c>
      <c r="E151" s="5" t="str">
        <f t="shared" si="1"/>
        <v/>
      </c>
      <c r="F151" s="5" t="str">
        <f t="shared" si="2"/>
        <v/>
      </c>
      <c r="G151" s="45"/>
    </row>
    <row r="152" spans="2:7">
      <c r="B152" s="7">
        <f t="shared" si="3"/>
        <v>7</v>
      </c>
      <c r="C152" s="7"/>
      <c r="D152" s="5" t="str">
        <f t="shared" si="0"/>
        <v/>
      </c>
      <c r="E152" s="5" t="str">
        <f t="shared" si="1"/>
        <v/>
      </c>
      <c r="F152" s="5" t="str">
        <f t="shared" si="2"/>
        <v/>
      </c>
      <c r="G152" s="45"/>
    </row>
    <row r="153" spans="2:7">
      <c r="B153" s="7">
        <f t="shared" si="3"/>
        <v>8</v>
      </c>
      <c r="C153" s="7"/>
      <c r="D153" s="5" t="str">
        <f t="shared" si="0"/>
        <v/>
      </c>
      <c r="E153" s="5" t="str">
        <f t="shared" si="1"/>
        <v/>
      </c>
      <c r="F153" s="5" t="str">
        <f t="shared" si="2"/>
        <v/>
      </c>
      <c r="G153" s="45"/>
    </row>
    <row r="154" spans="2:7">
      <c r="B154" s="7">
        <f t="shared" si="3"/>
        <v>9</v>
      </c>
      <c r="C154" s="7"/>
      <c r="D154" s="5" t="str">
        <f t="shared" si="0"/>
        <v/>
      </c>
      <c r="E154" s="5" t="str">
        <f t="shared" si="1"/>
        <v/>
      </c>
      <c r="F154" s="5" t="str">
        <f t="shared" si="2"/>
        <v/>
      </c>
      <c r="G154" s="45"/>
    </row>
    <row r="155" spans="2:7">
      <c r="B155" s="7">
        <f t="shared" si="3"/>
        <v>10</v>
      </c>
      <c r="C155" s="7"/>
      <c r="D155" s="5" t="str">
        <f t="shared" si="0"/>
        <v/>
      </c>
      <c r="E155" s="5" t="str">
        <f t="shared" si="1"/>
        <v/>
      </c>
      <c r="F155" s="5" t="str">
        <f t="shared" si="2"/>
        <v/>
      </c>
      <c r="G155" s="45"/>
    </row>
    <row r="156" spans="2:7">
      <c r="B156" s="7">
        <f t="shared" si="3"/>
        <v>11</v>
      </c>
      <c r="C156" s="7"/>
      <c r="D156" s="5" t="str">
        <f t="shared" si="0"/>
        <v/>
      </c>
      <c r="E156" s="5" t="str">
        <f t="shared" si="1"/>
        <v/>
      </c>
      <c r="F156" s="5" t="str">
        <f t="shared" si="2"/>
        <v/>
      </c>
      <c r="G156" s="45"/>
    </row>
    <row r="157" spans="2:7">
      <c r="B157" s="7">
        <f t="shared" si="3"/>
        <v>12</v>
      </c>
      <c r="C157" s="7"/>
      <c r="D157" s="5" t="str">
        <f t="shared" si="0"/>
        <v/>
      </c>
      <c r="E157" s="5" t="str">
        <f t="shared" si="1"/>
        <v/>
      </c>
      <c r="F157" s="5" t="str">
        <f t="shared" si="2"/>
        <v/>
      </c>
      <c r="G157" s="45"/>
    </row>
    <row r="158" spans="2:7">
      <c r="B158" s="7">
        <f t="shared" si="3"/>
        <v>13</v>
      </c>
      <c r="C158" s="7"/>
      <c r="D158" s="5" t="str">
        <f t="shared" si="0"/>
        <v/>
      </c>
      <c r="E158" s="5" t="str">
        <f t="shared" si="1"/>
        <v/>
      </c>
      <c r="F158" s="5" t="str">
        <f t="shared" si="2"/>
        <v/>
      </c>
      <c r="G158" s="45"/>
    </row>
    <row r="159" spans="2:7">
      <c r="B159" s="7">
        <f t="shared" si="3"/>
        <v>14</v>
      </c>
      <c r="C159" s="7"/>
      <c r="D159" s="5" t="str">
        <f t="shared" si="0"/>
        <v/>
      </c>
      <c r="E159" s="5" t="str">
        <f t="shared" si="1"/>
        <v/>
      </c>
      <c r="F159" s="5" t="str">
        <f t="shared" si="2"/>
        <v/>
      </c>
      <c r="G159" s="45"/>
    </row>
    <row r="160" spans="2:7">
      <c r="B160" s="7">
        <f t="shared" si="3"/>
        <v>15</v>
      </c>
      <c r="C160" s="7"/>
      <c r="D160" s="5" t="str">
        <f t="shared" si="0"/>
        <v/>
      </c>
      <c r="E160" s="5" t="str">
        <f t="shared" si="1"/>
        <v/>
      </c>
      <c r="F160" s="5" t="str">
        <f t="shared" si="2"/>
        <v/>
      </c>
      <c r="G160" s="45"/>
    </row>
    <row r="161" spans="2:7">
      <c r="B161" s="7">
        <f t="shared" si="3"/>
        <v>16</v>
      </c>
      <c r="C161" s="7"/>
      <c r="D161" s="5" t="str">
        <f t="shared" si="0"/>
        <v/>
      </c>
      <c r="E161" s="5" t="str">
        <f t="shared" si="1"/>
        <v/>
      </c>
      <c r="F161" s="5" t="str">
        <f t="shared" si="2"/>
        <v/>
      </c>
      <c r="G161" s="45"/>
    </row>
    <row r="162" spans="2:7">
      <c r="B162" s="7">
        <f t="shared" si="3"/>
        <v>17</v>
      </c>
      <c r="C162" s="7"/>
      <c r="D162" s="5" t="str">
        <f t="shared" si="0"/>
        <v/>
      </c>
      <c r="E162" s="5" t="str">
        <f t="shared" si="1"/>
        <v/>
      </c>
      <c r="F162" s="5" t="str">
        <f t="shared" si="2"/>
        <v/>
      </c>
      <c r="G162" s="45"/>
    </row>
    <row r="163" spans="2:7">
      <c r="B163" s="7">
        <f t="shared" si="3"/>
        <v>18</v>
      </c>
      <c r="C163" s="7"/>
      <c r="D163" s="5" t="str">
        <f t="shared" si="0"/>
        <v/>
      </c>
      <c r="E163" s="5" t="str">
        <f t="shared" si="1"/>
        <v/>
      </c>
      <c r="F163" s="5" t="str">
        <f t="shared" si="2"/>
        <v/>
      </c>
      <c r="G163" s="45"/>
    </row>
    <row r="164" spans="2:7">
      <c r="B164" s="7">
        <f t="shared" si="3"/>
        <v>19</v>
      </c>
      <c r="C164" s="7"/>
      <c r="D164" s="5" t="str">
        <f t="shared" si="0"/>
        <v/>
      </c>
      <c r="E164" s="5" t="str">
        <f t="shared" si="1"/>
        <v/>
      </c>
      <c r="F164" s="5" t="str">
        <f t="shared" si="2"/>
        <v/>
      </c>
      <c r="G164" s="45"/>
    </row>
    <row r="165" spans="2:7">
      <c r="B165" s="7">
        <f t="shared" si="3"/>
        <v>20</v>
      </c>
      <c r="C165" s="7"/>
      <c r="D165" s="5" t="str">
        <f t="shared" si="0"/>
        <v/>
      </c>
      <c r="E165" s="5" t="str">
        <f t="shared" si="1"/>
        <v/>
      </c>
      <c r="F165" s="5" t="str">
        <f t="shared" si="2"/>
        <v/>
      </c>
      <c r="G165" s="45"/>
    </row>
    <row r="166" spans="2:7">
      <c r="B166" s="7">
        <f t="shared" si="3"/>
        <v>21</v>
      </c>
      <c r="C166" s="7"/>
      <c r="D166" s="5" t="str">
        <f t="shared" si="0"/>
        <v/>
      </c>
      <c r="E166" s="5" t="str">
        <f t="shared" si="1"/>
        <v/>
      </c>
      <c r="F166" s="5" t="str">
        <f t="shared" si="2"/>
        <v/>
      </c>
      <c r="G166" s="45"/>
    </row>
    <row r="167" spans="2:7">
      <c r="B167" s="7">
        <f t="shared" si="3"/>
        <v>22</v>
      </c>
      <c r="C167" s="7"/>
      <c r="D167" s="5" t="str">
        <f t="shared" si="0"/>
        <v/>
      </c>
      <c r="E167" s="5" t="str">
        <f t="shared" si="1"/>
        <v/>
      </c>
      <c r="F167" s="5" t="str">
        <f t="shared" si="2"/>
        <v/>
      </c>
      <c r="G167" s="45"/>
    </row>
    <row r="168" spans="2:7">
      <c r="B168" s="7">
        <f t="shared" si="3"/>
        <v>23</v>
      </c>
      <c r="C168" s="7"/>
      <c r="D168" s="5" t="str">
        <f t="shared" si="0"/>
        <v/>
      </c>
      <c r="E168" s="5" t="str">
        <f t="shared" si="1"/>
        <v/>
      </c>
      <c r="F168" s="5" t="str">
        <f t="shared" si="2"/>
        <v/>
      </c>
      <c r="G168" s="45"/>
    </row>
    <row r="169" spans="2:7">
      <c r="B169" s="7">
        <f t="shared" si="3"/>
        <v>24</v>
      </c>
      <c r="C169" s="7"/>
      <c r="D169" s="5" t="str">
        <f t="shared" si="0"/>
        <v/>
      </c>
      <c r="E169" s="5" t="str">
        <f t="shared" si="1"/>
        <v/>
      </c>
      <c r="F169" s="5" t="str">
        <f t="shared" si="2"/>
        <v/>
      </c>
      <c r="G169" s="45"/>
    </row>
    <row r="170" spans="2:7">
      <c r="B170" s="7">
        <f t="shared" si="3"/>
        <v>25</v>
      </c>
      <c r="C170" s="7"/>
      <c r="D170" s="5" t="str">
        <f t="shared" si="0"/>
        <v/>
      </c>
      <c r="E170" s="5" t="str">
        <f t="shared" si="1"/>
        <v/>
      </c>
      <c r="F170" s="5" t="str">
        <f t="shared" si="2"/>
        <v/>
      </c>
      <c r="G170" s="45"/>
    </row>
    <row r="171" spans="2:7">
      <c r="B171" s="7">
        <f t="shared" si="3"/>
        <v>26</v>
      </c>
      <c r="C171" s="7"/>
      <c r="D171" s="5" t="str">
        <f t="shared" si="0"/>
        <v/>
      </c>
      <c r="E171" s="5" t="str">
        <f t="shared" si="1"/>
        <v/>
      </c>
      <c r="F171" s="5" t="str">
        <f t="shared" si="2"/>
        <v/>
      </c>
      <c r="G171" s="45"/>
    </row>
    <row r="172" spans="2:7">
      <c r="B172" s="7">
        <f t="shared" si="3"/>
        <v>27</v>
      </c>
      <c r="C172" s="7"/>
      <c r="D172" s="5" t="str">
        <f t="shared" si="0"/>
        <v/>
      </c>
      <c r="E172" s="5" t="str">
        <f t="shared" si="1"/>
        <v/>
      </c>
      <c r="F172" s="5" t="str">
        <f t="shared" si="2"/>
        <v/>
      </c>
      <c r="G172" s="45"/>
    </row>
    <row r="173" spans="2:7">
      <c r="B173" s="7">
        <f t="shared" si="3"/>
        <v>28</v>
      </c>
      <c r="C173" s="7"/>
      <c r="D173" s="5" t="str">
        <f t="shared" si="0"/>
        <v/>
      </c>
      <c r="E173" s="5" t="str">
        <f t="shared" si="1"/>
        <v/>
      </c>
      <c r="F173" s="5" t="str">
        <f t="shared" si="2"/>
        <v/>
      </c>
      <c r="G173" s="45"/>
    </row>
    <row r="174" spans="2:7">
      <c r="B174" s="7">
        <f t="shared" si="3"/>
        <v>29</v>
      </c>
      <c r="C174" s="7"/>
      <c r="D174" s="5" t="str">
        <f t="shared" si="0"/>
        <v/>
      </c>
      <c r="E174" s="5" t="str">
        <f t="shared" si="1"/>
        <v/>
      </c>
      <c r="F174" s="5" t="str">
        <f t="shared" si="2"/>
        <v/>
      </c>
      <c r="G174" s="45"/>
    </row>
    <row r="175" spans="2:7">
      <c r="B175" s="7">
        <f t="shared" si="3"/>
        <v>30</v>
      </c>
      <c r="C175" s="7"/>
      <c r="D175" s="5" t="str">
        <f t="shared" si="0"/>
        <v/>
      </c>
      <c r="E175" s="5" t="str">
        <f t="shared" si="1"/>
        <v/>
      </c>
      <c r="F175" s="5" t="str">
        <f t="shared" si="2"/>
        <v/>
      </c>
      <c r="G175" s="45"/>
    </row>
    <row r="176" spans="2:7">
      <c r="B176" s="7">
        <f t="shared" si="3"/>
        <v>31</v>
      </c>
      <c r="C176" s="7"/>
      <c r="D176" s="5" t="str">
        <f t="shared" si="0"/>
        <v/>
      </c>
      <c r="E176" s="5" t="str">
        <f t="shared" si="1"/>
        <v/>
      </c>
      <c r="F176" s="5" t="str">
        <f t="shared" si="2"/>
        <v/>
      </c>
      <c r="G176" s="45"/>
    </row>
    <row r="177" spans="2:7">
      <c r="B177" s="7">
        <f t="shared" si="3"/>
        <v>32</v>
      </c>
      <c r="C177" s="7"/>
      <c r="D177" s="5" t="str">
        <f t="shared" si="0"/>
        <v/>
      </c>
      <c r="E177" s="5" t="str">
        <f t="shared" si="1"/>
        <v/>
      </c>
      <c r="F177" s="5" t="str">
        <f t="shared" si="2"/>
        <v/>
      </c>
      <c r="G177" s="45"/>
    </row>
    <row r="178" spans="2:7">
      <c r="B178" s="7">
        <f t="shared" si="3"/>
        <v>33</v>
      </c>
      <c r="C178" s="7"/>
      <c r="D178" s="5" t="str">
        <f t="shared" ref="D178:D209" si="4">IF($C178="","",IF(ISERROR(VLOOKUP(C178,Athletes,2,FALSE)),"Unknown Athlete",PROPER(VLOOKUP(C178,Athletes,2,FALSE))))</f>
        <v/>
      </c>
      <c r="E178" s="5" t="str">
        <f t="shared" ref="E178:E195" si="5">IF($C178="","",IF(VLOOKUP(C178,Athletes,3,FALSE)="","",VLOOKUP(C178,Athletes,3,FALSE)))</f>
        <v/>
      </c>
      <c r="F178" s="5" t="str">
        <f t="shared" ref="F178:F195" si="6">IF($C178="","",IF(ISERROR(VLOOKUP(C178,Athletes,7,FALSE)),"",VLOOKUP(C178,Athletes,7,FALSE)))</f>
        <v/>
      </c>
      <c r="G178" s="45"/>
    </row>
    <row r="179" spans="2:7">
      <c r="B179" s="7">
        <f t="shared" si="3"/>
        <v>34</v>
      </c>
      <c r="C179" s="7"/>
      <c r="D179" s="5" t="str">
        <f t="shared" si="4"/>
        <v/>
      </c>
      <c r="E179" s="5" t="str">
        <f t="shared" si="5"/>
        <v/>
      </c>
      <c r="F179" s="5" t="str">
        <f t="shared" si="6"/>
        <v/>
      </c>
      <c r="G179" s="45"/>
    </row>
    <row r="180" spans="2:7">
      <c r="B180" s="7">
        <f t="shared" si="3"/>
        <v>35</v>
      </c>
      <c r="C180" s="7"/>
      <c r="D180" s="5" t="str">
        <f t="shared" si="4"/>
        <v/>
      </c>
      <c r="E180" s="5" t="str">
        <f t="shared" si="5"/>
        <v/>
      </c>
      <c r="F180" s="5" t="str">
        <f t="shared" si="6"/>
        <v/>
      </c>
      <c r="G180" s="45"/>
    </row>
    <row r="181" spans="2:7">
      <c r="B181" s="7">
        <f t="shared" si="3"/>
        <v>36</v>
      </c>
      <c r="C181" s="7"/>
      <c r="D181" s="5" t="str">
        <f t="shared" si="4"/>
        <v/>
      </c>
      <c r="E181" s="5" t="str">
        <f t="shared" si="5"/>
        <v/>
      </c>
      <c r="F181" s="5" t="str">
        <f t="shared" si="6"/>
        <v/>
      </c>
      <c r="G181" s="45"/>
    </row>
    <row r="182" spans="2:7">
      <c r="B182" s="7">
        <f t="shared" si="3"/>
        <v>37</v>
      </c>
      <c r="C182" s="7"/>
      <c r="D182" s="5" t="str">
        <f t="shared" si="4"/>
        <v/>
      </c>
      <c r="E182" s="5" t="str">
        <f t="shared" si="5"/>
        <v/>
      </c>
      <c r="F182" s="5" t="str">
        <f t="shared" si="6"/>
        <v/>
      </c>
      <c r="G182" s="45"/>
    </row>
    <row r="183" spans="2:7">
      <c r="B183" s="7">
        <f t="shared" si="3"/>
        <v>38</v>
      </c>
      <c r="C183" s="7"/>
      <c r="D183" s="5" t="str">
        <f t="shared" si="4"/>
        <v/>
      </c>
      <c r="E183" s="5" t="str">
        <f t="shared" si="5"/>
        <v/>
      </c>
      <c r="F183" s="5" t="str">
        <f t="shared" si="6"/>
        <v/>
      </c>
      <c r="G183" s="45"/>
    </row>
    <row r="184" spans="2:7">
      <c r="B184" s="7">
        <f t="shared" si="3"/>
        <v>39</v>
      </c>
      <c r="C184" s="7"/>
      <c r="D184" s="5" t="str">
        <f t="shared" si="4"/>
        <v/>
      </c>
      <c r="E184" s="5" t="str">
        <f t="shared" si="5"/>
        <v/>
      </c>
      <c r="F184" s="5" t="str">
        <f t="shared" si="6"/>
        <v/>
      </c>
      <c r="G184" s="45"/>
    </row>
    <row r="185" spans="2:7">
      <c r="B185" s="7">
        <f t="shared" si="3"/>
        <v>40</v>
      </c>
      <c r="C185" s="7"/>
      <c r="D185" s="5" t="str">
        <f t="shared" si="4"/>
        <v/>
      </c>
      <c r="E185" s="5" t="str">
        <f t="shared" si="5"/>
        <v/>
      </c>
      <c r="F185" s="5" t="str">
        <f t="shared" si="6"/>
        <v/>
      </c>
      <c r="G185" s="45"/>
    </row>
    <row r="186" spans="2:7">
      <c r="B186" s="7">
        <f t="shared" si="3"/>
        <v>41</v>
      </c>
      <c r="C186" s="7"/>
      <c r="D186" s="5" t="str">
        <f t="shared" si="4"/>
        <v/>
      </c>
      <c r="E186" s="5" t="str">
        <f t="shared" si="5"/>
        <v/>
      </c>
      <c r="F186" s="5" t="str">
        <f t="shared" si="6"/>
        <v/>
      </c>
      <c r="G186" s="45"/>
    </row>
    <row r="187" spans="2:7">
      <c r="B187" s="7">
        <f t="shared" si="3"/>
        <v>42</v>
      </c>
      <c r="C187" s="7"/>
      <c r="D187" s="5" t="str">
        <f t="shared" si="4"/>
        <v/>
      </c>
      <c r="E187" s="5" t="str">
        <f t="shared" si="5"/>
        <v/>
      </c>
      <c r="F187" s="5" t="str">
        <f t="shared" si="6"/>
        <v/>
      </c>
      <c r="G187" s="45"/>
    </row>
    <row r="188" spans="2:7">
      <c r="B188" s="7">
        <f t="shared" si="3"/>
        <v>43</v>
      </c>
      <c r="C188" s="7"/>
      <c r="D188" s="5" t="str">
        <f t="shared" si="4"/>
        <v/>
      </c>
      <c r="E188" s="5" t="str">
        <f t="shared" si="5"/>
        <v/>
      </c>
      <c r="F188" s="5" t="str">
        <f t="shared" si="6"/>
        <v/>
      </c>
      <c r="G188" s="45"/>
    </row>
    <row r="189" spans="2:7">
      <c r="B189" s="7">
        <f t="shared" si="3"/>
        <v>44</v>
      </c>
      <c r="C189" s="7"/>
      <c r="D189" s="5" t="str">
        <f t="shared" si="4"/>
        <v/>
      </c>
      <c r="E189" s="5" t="str">
        <f t="shared" si="5"/>
        <v/>
      </c>
      <c r="F189" s="5" t="str">
        <f t="shared" si="6"/>
        <v/>
      </c>
      <c r="G189" s="45"/>
    </row>
    <row r="190" spans="2:7">
      <c r="B190" s="7">
        <f t="shared" si="3"/>
        <v>45</v>
      </c>
      <c r="C190" s="7"/>
      <c r="D190" s="5" t="str">
        <f t="shared" si="4"/>
        <v/>
      </c>
      <c r="E190" s="5" t="str">
        <f t="shared" si="5"/>
        <v/>
      </c>
      <c r="F190" s="5" t="str">
        <f t="shared" si="6"/>
        <v/>
      </c>
      <c r="G190" s="45"/>
    </row>
    <row r="191" spans="2:7">
      <c r="B191" s="7">
        <f t="shared" si="3"/>
        <v>46</v>
      </c>
      <c r="C191" s="7"/>
      <c r="D191" s="5" t="str">
        <f t="shared" si="4"/>
        <v/>
      </c>
      <c r="E191" s="5" t="str">
        <f t="shared" si="5"/>
        <v/>
      </c>
      <c r="F191" s="5" t="str">
        <f t="shared" si="6"/>
        <v/>
      </c>
      <c r="G191" s="45"/>
    </row>
    <row r="192" spans="2:7">
      <c r="B192" s="7">
        <f t="shared" si="3"/>
        <v>47</v>
      </c>
      <c r="C192" s="7"/>
      <c r="D192" s="5" t="str">
        <f t="shared" si="4"/>
        <v/>
      </c>
      <c r="E192" s="5" t="str">
        <f t="shared" si="5"/>
        <v/>
      </c>
      <c r="F192" s="5" t="str">
        <f t="shared" si="6"/>
        <v/>
      </c>
      <c r="G192" s="45"/>
    </row>
    <row r="193" spans="2:7">
      <c r="B193" s="7">
        <f t="shared" si="3"/>
        <v>48</v>
      </c>
      <c r="C193" s="7"/>
      <c r="D193" s="5" t="str">
        <f t="shared" si="4"/>
        <v/>
      </c>
      <c r="E193" s="5" t="str">
        <f t="shared" si="5"/>
        <v/>
      </c>
      <c r="F193" s="5" t="str">
        <f t="shared" si="6"/>
        <v/>
      </c>
      <c r="G193" s="45"/>
    </row>
    <row r="194" spans="2:7">
      <c r="B194" s="7">
        <f t="shared" si="3"/>
        <v>49</v>
      </c>
      <c r="C194" s="7"/>
      <c r="D194" s="5" t="str">
        <f t="shared" si="4"/>
        <v/>
      </c>
      <c r="E194" s="5" t="str">
        <f t="shared" si="5"/>
        <v/>
      </c>
      <c r="F194" s="5" t="str">
        <f t="shared" si="6"/>
        <v/>
      </c>
      <c r="G194" s="45"/>
    </row>
    <row r="195" spans="2:7">
      <c r="B195" s="7">
        <f t="shared" si="3"/>
        <v>50</v>
      </c>
      <c r="C195" s="7"/>
      <c r="D195" s="5" t="str">
        <f t="shared" si="4"/>
        <v/>
      </c>
      <c r="E195" s="5" t="str">
        <f t="shared" si="5"/>
        <v/>
      </c>
      <c r="F195" s="5" t="str">
        <f t="shared" si="6"/>
        <v/>
      </c>
      <c r="G195" s="45"/>
    </row>
  </sheetData>
  <mergeCells count="3">
    <mergeCell ref="D8:G8"/>
    <mergeCell ref="D9:G9"/>
    <mergeCell ref="D10:G10"/>
  </mergeCells>
  <phoneticPr fontId="0" type="noConversion"/>
  <pageMargins left="0.78740157480314965" right="0" top="1.1811023622047245" bottom="0.98425196850393704" header="0.51181102362204722" footer="0.51181102362204722"/>
  <pageSetup paperSize="9" orientation="portrait" horizontalDpi="300" verticalDpi="300" r:id="rId1"/>
  <headerFooter alignWithMargins="0">
    <oddHeader>&amp;L&amp;"Copperplate Gothic Bold,Regular"&amp;24Meeting Name&amp;R&amp;20 Date of Meeting</oddHeader>
    <oddFooter>&amp;L&amp;"Arial,Italic"&amp;8For a FREE copy of this Software contact 01749 675100&amp;R&amp;"Arial,Italic"&amp;8TrackExpress v1.0 by Ian Humphreys (Mendip AC)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3"/>
  <dimension ref="A1:W468"/>
  <sheetViews>
    <sheetView topLeftCell="B394" workbookViewId="0">
      <selection activeCell="D449" sqref="D449"/>
    </sheetView>
  </sheetViews>
  <sheetFormatPr defaultRowHeight="12.75"/>
  <cols>
    <col min="1" max="1" width="6.7109375" style="38" hidden="1" customWidth="1"/>
    <col min="2" max="3" width="12.7109375" style="67" customWidth="1"/>
    <col min="4" max="4" width="24.7109375" style="67" customWidth="1"/>
    <col min="5" max="5" width="16.5703125" style="67" bestFit="1" customWidth="1"/>
    <col min="6" max="6" width="12.7109375" style="67" customWidth="1"/>
    <col min="7" max="7" width="12.7109375" style="75" customWidth="1"/>
    <col min="8" max="9" width="7.7109375" style="5" hidden="1" customWidth="1"/>
    <col min="10" max="12" width="6.7109375" style="69" hidden="1" customWidth="1"/>
    <col min="13" max="13" width="6.7109375" style="5" hidden="1" customWidth="1"/>
    <col min="14" max="17" width="6.7109375" style="76" customWidth="1"/>
    <col min="18" max="20" width="6.7109375" style="5" hidden="1" customWidth="1"/>
    <col min="21" max="21" width="15.7109375" style="5" hidden="1" customWidth="1"/>
    <col min="22" max="23" width="9.140625" style="5"/>
  </cols>
  <sheetData>
    <row r="1" spans="1:23" ht="18">
      <c r="B1" s="66" t="s">
        <v>10</v>
      </c>
      <c r="C1" s="66" t="s">
        <v>5</v>
      </c>
      <c r="E1" s="66"/>
      <c r="G1" s="68"/>
      <c r="N1" s="70" t="s">
        <v>15</v>
      </c>
      <c r="O1" s="71"/>
      <c r="P1" s="71"/>
      <c r="Q1" s="72"/>
      <c r="R1" s="72"/>
      <c r="S1" s="72"/>
      <c r="T1" s="72"/>
      <c r="U1" s="73"/>
      <c r="V1" s="73"/>
      <c r="W1" s="73"/>
    </row>
    <row r="2" spans="1:23" ht="15.75" customHeight="1">
      <c r="B2" s="66"/>
      <c r="D2" s="66"/>
      <c r="E2" s="74"/>
      <c r="N2" s="5"/>
      <c r="R2" s="76"/>
      <c r="S2" s="76"/>
      <c r="T2" s="76"/>
    </row>
    <row r="3" spans="1:23" ht="15.75" thickBot="1">
      <c r="A3" s="40" t="s">
        <v>50</v>
      </c>
      <c r="B3" s="10" t="s">
        <v>9</v>
      </c>
      <c r="C3" s="10" t="s">
        <v>62</v>
      </c>
      <c r="D3" s="10" t="s">
        <v>6</v>
      </c>
      <c r="E3" s="10" t="s">
        <v>7</v>
      </c>
      <c r="F3" s="10" t="s">
        <v>49</v>
      </c>
      <c r="G3" s="43" t="s">
        <v>176</v>
      </c>
      <c r="H3" s="79" t="s">
        <v>54</v>
      </c>
      <c r="I3" s="79" t="s">
        <v>51</v>
      </c>
      <c r="J3" s="79" t="s">
        <v>52</v>
      </c>
      <c r="K3" s="79" t="s">
        <v>53</v>
      </c>
      <c r="L3" s="79" t="s">
        <v>24</v>
      </c>
      <c r="M3" s="80" t="s">
        <v>23</v>
      </c>
      <c r="N3" s="81" t="s">
        <v>62</v>
      </c>
      <c r="O3" s="82" t="s">
        <v>16</v>
      </c>
      <c r="P3" s="82" t="s">
        <v>17</v>
      </c>
      <c r="Q3" s="82" t="s">
        <v>18</v>
      </c>
      <c r="R3" s="83" t="s">
        <v>19</v>
      </c>
      <c r="S3" s="83" t="s">
        <v>20</v>
      </c>
      <c r="T3" s="83" t="s">
        <v>21</v>
      </c>
      <c r="U3" s="80" t="s">
        <v>22</v>
      </c>
    </row>
    <row r="4" spans="1:23" ht="15">
      <c r="B4" s="77"/>
      <c r="C4" s="77"/>
      <c r="D4" s="77"/>
      <c r="E4" s="77"/>
      <c r="F4" s="77"/>
      <c r="G4" s="78"/>
      <c r="H4" s="69"/>
      <c r="I4" s="69"/>
      <c r="N4" s="5"/>
      <c r="R4" s="76"/>
      <c r="S4" s="76"/>
      <c r="T4" s="76"/>
      <c r="U4" s="76"/>
    </row>
    <row r="5" spans="1:23">
      <c r="A5" s="38">
        <f t="shared" ref="A5:A12" si="0">IF(AND(N6=""),1,"")</f>
        <v>1</v>
      </c>
      <c r="B5" s="84">
        <f t="shared" ref="B5:B12" si="1">IF(B4="",1,B4+1)</f>
        <v>1</v>
      </c>
      <c r="C5" s="84" t="str">
        <f ca="1">IF(M5="","",VLOOKUP($B5,INDIRECT(L5),2,FALSE))</f>
        <v/>
      </c>
      <c r="D5" s="67" t="str">
        <f ca="1">IF($C5="","",IF(ISERROR(VLOOKUP(C5,Athletes,2,FALSE)),"Unknown Athlete",PROPER(VLOOKUP(C5,Athletes,2,FALSE))))</f>
        <v/>
      </c>
      <c r="E5" s="67" t="str">
        <f ca="1">IF($C5="","",IF(VLOOKUP(C5,Athletes,3,FALSE)="","",VLOOKUP(C5,Athletes,3,FALSE)))</f>
        <v/>
      </c>
      <c r="F5" s="67" t="str">
        <f t="shared" ref="F5:F12" ca="1" si="2">IF($C5="","",IF(ISERROR(VLOOKUP(C5,Athletes,7,FALSE)),"",VLOOKUP(C5,Athletes,7,FALSE)))</f>
        <v/>
      </c>
      <c r="G5" s="85" t="str">
        <f t="shared" ref="G5:G12" ca="1" si="3">IF(M5="","",VLOOKUP($B5,INDIRECT(L5),6,FALSE))</f>
        <v/>
      </c>
      <c r="H5" s="69" t="str">
        <f t="shared" ref="H5:H12" ca="1" si="4">"U" &amp; ROW(H5)+1-$B5 &amp; ":U" &amp; ROW(H5)-$B5+VLOOKUP(1,INDIRECT("A" &amp; ROW(H5)+1-$B5 &amp; ":B999"),2,0)</f>
        <v>U5:U5</v>
      </c>
      <c r="I5" s="69" t="str">
        <f t="shared" ref="I5:I12" ca="1" si="5">"R" &amp; ROW(I5)+1-$B5 &amp; ":R" &amp; ROW(I5)-$B5+VLOOKUP(1,INDIRECT("A" &amp; ROW(I5)+1-$B5 &amp; ":B999"),2,0)</f>
        <v>R5:R5</v>
      </c>
      <c r="J5" s="69" t="str">
        <f t="shared" ref="J5:J12" ca="1" si="6">"S" &amp; ROW(J5)+1-$B5 &amp; ":S" &amp; ROW(J5)-$B5+VLOOKUP(1,INDIRECT("A" &amp; ROW(J5)+1-$B5 &amp; ":B999"),2,0)</f>
        <v>S5:S5</v>
      </c>
      <c r="K5" s="69" t="str">
        <f t="shared" ref="K5:K12" ca="1" si="7">"T" &amp; ROW(K5)+1-$B5 &amp; ":T" &amp; ROW(K5)-$B5+VLOOKUP(1,INDIRECT("A" &amp; ROW(K5)+1-$B5 &amp; ":B999"),2,0)</f>
        <v>T5:T5</v>
      </c>
      <c r="L5" s="69" t="str">
        <f t="shared" ref="L5:L12" ca="1" si="8">"M" &amp; ROW(I5)+1-$B5 &amp; ":U" &amp; ROW(I5)-$B5+VLOOKUP(1,INDIRECT("A" &amp; ROW(I5)+1-$B5 &amp; ":B999"),2,0)</f>
        <v>M5:U5</v>
      </c>
      <c r="M5" s="5" t="str">
        <f t="shared" ref="M5:M12" ca="1" si="9">IF(N5="","",RANK($U5,INDIRECT(H5),0))</f>
        <v/>
      </c>
      <c r="N5" s="7"/>
      <c r="R5" s="76" t="e">
        <f t="shared" ref="R5:R12" si="10">IF(RANK($O5,$O5:$Q5,0)=1,$O5,IF(RANK($P5,$O5:$Q5,0)=1,$P5,$Q5))</f>
        <v>#N/A</v>
      </c>
      <c r="S5" s="76" t="e">
        <f t="shared" ref="S5:S12" si="11">IF(RANK($O5,$O5:$Q5,0)=2,$O5,IF(RANK($P5,$O5:$Q5,0)=2,$P5,$Q5))</f>
        <v>#N/A</v>
      </c>
      <c r="T5" s="76" t="e">
        <f t="shared" ref="T5:T12" si="12">IF(RANK($O5,$O5:$Q5,0)=3,$O5,IF(RANK($P5,$O5:$Q5,0)=3,$P5,$Q5))</f>
        <v>#N/A</v>
      </c>
      <c r="U5" s="76" t="e">
        <f t="shared" ref="U5:U12" si="13">((($R5)*10000)+$S5)*10000+$T5+$N5/1000</f>
        <v>#N/A</v>
      </c>
    </row>
    <row r="6" spans="1:23">
      <c r="A6" s="38">
        <f t="shared" si="0"/>
        <v>1</v>
      </c>
      <c r="B6" s="84">
        <f t="shared" si="1"/>
        <v>2</v>
      </c>
      <c r="C6" s="84" t="str">
        <f ca="1">IF(M6="","",VLOOKUP($B6,INDIRECT(L6),2,FALSE))</f>
        <v/>
      </c>
      <c r="D6" s="67" t="str">
        <f ca="1">IF($C6="","",IF(ISERROR(VLOOKUP(C6,Athletes,2,FALSE)),"Unknown Athlete",PROPER(VLOOKUP(C6,Athletes,2,FALSE))))</f>
        <v/>
      </c>
      <c r="E6" s="67" t="str">
        <f ca="1">IF($C6="","",IF(VLOOKUP(C6,Athletes,3,FALSE)="","",VLOOKUP(C6,Athletes,3,FALSE)))</f>
        <v/>
      </c>
      <c r="F6" s="67" t="str">
        <f t="shared" ca="1" si="2"/>
        <v/>
      </c>
      <c r="G6" s="85" t="str">
        <f t="shared" ca="1" si="3"/>
        <v/>
      </c>
      <c r="H6" s="69" t="str">
        <f t="shared" ca="1" si="4"/>
        <v>U5:U5</v>
      </c>
      <c r="I6" s="69" t="str">
        <f t="shared" ca="1" si="5"/>
        <v>R5:R5</v>
      </c>
      <c r="J6" s="69" t="str">
        <f t="shared" ca="1" si="6"/>
        <v>S5:S5</v>
      </c>
      <c r="K6" s="69" t="str">
        <f t="shared" ca="1" si="7"/>
        <v>T5:T5</v>
      </c>
      <c r="L6" s="69" t="str">
        <f t="shared" ca="1" si="8"/>
        <v>M5:U5</v>
      </c>
      <c r="M6" s="5" t="str">
        <f t="shared" ca="1" si="9"/>
        <v/>
      </c>
      <c r="N6" s="7"/>
      <c r="R6" s="76" t="e">
        <f t="shared" si="10"/>
        <v>#N/A</v>
      </c>
      <c r="S6" s="76" t="e">
        <f t="shared" si="11"/>
        <v>#N/A</v>
      </c>
      <c r="T6" s="76" t="e">
        <f t="shared" si="12"/>
        <v>#N/A</v>
      </c>
      <c r="U6" s="76" t="e">
        <f t="shared" si="13"/>
        <v>#N/A</v>
      </c>
    </row>
    <row r="7" spans="1:23">
      <c r="A7" s="38">
        <f t="shared" si="0"/>
        <v>1</v>
      </c>
      <c r="B7" s="84">
        <f t="shared" si="1"/>
        <v>3</v>
      </c>
      <c r="C7" s="84" t="str">
        <f ca="1">IF(M7="","",VLOOKUP($B7,INDIRECT(L7),2,FALSE))</f>
        <v/>
      </c>
      <c r="D7" s="67" t="str">
        <f ca="1">IF($C7="","",IF(ISERROR(VLOOKUP(C7,Athletes,2,FALSE)),"Unknown Athlete",PROPER(VLOOKUP(C7,Athletes,2,FALSE))))</f>
        <v/>
      </c>
      <c r="E7" s="67" t="str">
        <f ca="1">IF($C7="","",IF(VLOOKUP(C7,Athletes,3,FALSE)="","",VLOOKUP(C7,Athletes,3,FALSE)))</f>
        <v/>
      </c>
      <c r="F7" s="67" t="str">
        <f t="shared" ca="1" si="2"/>
        <v/>
      </c>
      <c r="G7" s="85" t="str">
        <f t="shared" ca="1" si="3"/>
        <v/>
      </c>
      <c r="H7" s="69" t="str">
        <f t="shared" ca="1" si="4"/>
        <v>U5:U5</v>
      </c>
      <c r="I7" s="69" t="str">
        <f t="shared" ca="1" si="5"/>
        <v>R5:R5</v>
      </c>
      <c r="J7" s="69" t="str">
        <f t="shared" ca="1" si="6"/>
        <v>S5:S5</v>
      </c>
      <c r="K7" s="69" t="str">
        <f t="shared" ca="1" si="7"/>
        <v>T5:T5</v>
      </c>
      <c r="L7" s="69" t="str">
        <f t="shared" ca="1" si="8"/>
        <v>M5:U5</v>
      </c>
      <c r="M7" s="5" t="str">
        <f t="shared" ca="1" si="9"/>
        <v/>
      </c>
      <c r="N7" s="7"/>
      <c r="R7" s="76" t="e">
        <f t="shared" si="10"/>
        <v>#N/A</v>
      </c>
      <c r="S7" s="76" t="e">
        <f t="shared" si="11"/>
        <v>#N/A</v>
      </c>
      <c r="T7" s="76" t="e">
        <f t="shared" si="12"/>
        <v>#N/A</v>
      </c>
      <c r="U7" s="76" t="e">
        <f t="shared" si="13"/>
        <v>#N/A</v>
      </c>
    </row>
    <row r="8" spans="1:23">
      <c r="A8" s="38">
        <f t="shared" si="0"/>
        <v>1</v>
      </c>
      <c r="B8" s="84">
        <f t="shared" si="1"/>
        <v>4</v>
      </c>
      <c r="C8" s="84"/>
      <c r="D8" s="101" t="s">
        <v>3</v>
      </c>
      <c r="E8" s="101"/>
      <c r="F8" s="101"/>
      <c r="G8" s="101"/>
      <c r="H8" s="69" t="str">
        <f t="shared" ca="1" si="4"/>
        <v>U5:U5</v>
      </c>
      <c r="I8" s="69" t="str">
        <f t="shared" ca="1" si="5"/>
        <v>R5:R5</v>
      </c>
      <c r="J8" s="69" t="str">
        <f t="shared" ca="1" si="6"/>
        <v>S5:S5</v>
      </c>
      <c r="K8" s="69" t="str">
        <f t="shared" ca="1" si="7"/>
        <v>T5:T5</v>
      </c>
      <c r="L8" s="69" t="str">
        <f t="shared" ca="1" si="8"/>
        <v>M5:U5</v>
      </c>
      <c r="M8" s="5" t="str">
        <f t="shared" ca="1" si="9"/>
        <v/>
      </c>
      <c r="N8" s="7"/>
      <c r="R8" s="76" t="e">
        <f t="shared" si="10"/>
        <v>#N/A</v>
      </c>
      <c r="S8" s="76" t="e">
        <f t="shared" si="11"/>
        <v>#N/A</v>
      </c>
      <c r="T8" s="76" t="e">
        <f t="shared" si="12"/>
        <v>#N/A</v>
      </c>
      <c r="U8" s="76" t="e">
        <f t="shared" si="13"/>
        <v>#N/A</v>
      </c>
    </row>
    <row r="9" spans="1:23">
      <c r="A9" s="38">
        <f t="shared" si="0"/>
        <v>1</v>
      </c>
      <c r="B9" s="84">
        <f t="shared" si="1"/>
        <v>5</v>
      </c>
      <c r="C9" s="84"/>
      <c r="D9" s="101" t="s">
        <v>1</v>
      </c>
      <c r="E9" s="101"/>
      <c r="F9" s="101"/>
      <c r="G9" s="101"/>
      <c r="H9" s="69" t="str">
        <f t="shared" ca="1" si="4"/>
        <v>U5:U5</v>
      </c>
      <c r="I9" s="69" t="str">
        <f t="shared" ca="1" si="5"/>
        <v>R5:R5</v>
      </c>
      <c r="J9" s="69" t="str">
        <f t="shared" ca="1" si="6"/>
        <v>S5:S5</v>
      </c>
      <c r="K9" s="69" t="str">
        <f t="shared" ca="1" si="7"/>
        <v>T5:T5</v>
      </c>
      <c r="L9" s="69" t="str">
        <f t="shared" ca="1" si="8"/>
        <v>M5:U5</v>
      </c>
      <c r="M9" s="5" t="str">
        <f t="shared" ca="1" si="9"/>
        <v/>
      </c>
      <c r="N9" s="7"/>
      <c r="R9" s="76" t="e">
        <f t="shared" si="10"/>
        <v>#N/A</v>
      </c>
      <c r="S9" s="76" t="e">
        <f t="shared" si="11"/>
        <v>#N/A</v>
      </c>
      <c r="T9" s="76" t="e">
        <f t="shared" si="12"/>
        <v>#N/A</v>
      </c>
      <c r="U9" s="76" t="e">
        <f t="shared" si="13"/>
        <v>#N/A</v>
      </c>
    </row>
    <row r="10" spans="1:23">
      <c r="A10" s="38">
        <f t="shared" si="0"/>
        <v>1</v>
      </c>
      <c r="B10" s="84">
        <f t="shared" si="1"/>
        <v>6</v>
      </c>
      <c r="C10" s="84"/>
      <c r="D10" s="101" t="s">
        <v>2</v>
      </c>
      <c r="E10" s="101"/>
      <c r="F10" s="101"/>
      <c r="G10" s="101"/>
      <c r="H10" s="69" t="str">
        <f t="shared" ca="1" si="4"/>
        <v>U5:U5</v>
      </c>
      <c r="I10" s="69" t="str">
        <f t="shared" ca="1" si="5"/>
        <v>R5:R5</v>
      </c>
      <c r="J10" s="69" t="str">
        <f t="shared" ca="1" si="6"/>
        <v>S5:S5</v>
      </c>
      <c r="K10" s="69" t="str">
        <f t="shared" ca="1" si="7"/>
        <v>T5:T5</v>
      </c>
      <c r="L10" s="69" t="str">
        <f t="shared" ca="1" si="8"/>
        <v>M5:U5</v>
      </c>
      <c r="M10" s="5" t="str">
        <f t="shared" ca="1" si="9"/>
        <v/>
      </c>
      <c r="N10" s="7"/>
      <c r="R10" s="76" t="e">
        <f t="shared" si="10"/>
        <v>#N/A</v>
      </c>
      <c r="S10" s="76" t="e">
        <f t="shared" si="11"/>
        <v>#N/A</v>
      </c>
      <c r="T10" s="76" t="e">
        <f t="shared" si="12"/>
        <v>#N/A</v>
      </c>
      <c r="U10" s="76" t="e">
        <f t="shared" si="13"/>
        <v>#N/A</v>
      </c>
    </row>
    <row r="11" spans="1:23">
      <c r="A11" s="38">
        <f t="shared" si="0"/>
        <v>1</v>
      </c>
      <c r="B11" s="84">
        <f t="shared" si="1"/>
        <v>7</v>
      </c>
      <c r="C11" s="84"/>
      <c r="G11" s="85"/>
      <c r="H11" s="69" t="str">
        <f t="shared" ca="1" si="4"/>
        <v>U5:U5</v>
      </c>
      <c r="I11" s="69" t="str">
        <f t="shared" ca="1" si="5"/>
        <v>R5:R5</v>
      </c>
      <c r="J11" s="69" t="str">
        <f t="shared" ca="1" si="6"/>
        <v>S5:S5</v>
      </c>
      <c r="K11" s="69" t="str">
        <f t="shared" ca="1" si="7"/>
        <v>T5:T5</v>
      </c>
      <c r="L11" s="69" t="str">
        <f t="shared" ca="1" si="8"/>
        <v>M5:U5</v>
      </c>
      <c r="M11" s="5" t="str">
        <f t="shared" ca="1" si="9"/>
        <v/>
      </c>
      <c r="N11" s="7"/>
      <c r="R11" s="76" t="e">
        <f t="shared" si="10"/>
        <v>#N/A</v>
      </c>
      <c r="S11" s="76" t="e">
        <f t="shared" si="11"/>
        <v>#N/A</v>
      </c>
      <c r="T11" s="76" t="e">
        <f t="shared" si="12"/>
        <v>#N/A</v>
      </c>
      <c r="U11" s="76" t="e">
        <f t="shared" si="13"/>
        <v>#N/A</v>
      </c>
    </row>
    <row r="12" spans="1:23">
      <c r="A12" s="38">
        <f t="shared" si="0"/>
        <v>1</v>
      </c>
      <c r="B12" s="84">
        <f t="shared" si="1"/>
        <v>8</v>
      </c>
      <c r="C12" s="84" t="s">
        <v>61</v>
      </c>
      <c r="F12" s="67" t="str">
        <f t="shared" si="2"/>
        <v/>
      </c>
      <c r="G12" s="85" t="str">
        <f t="shared" ca="1" si="3"/>
        <v/>
      </c>
      <c r="H12" s="69" t="str">
        <f t="shared" ca="1" si="4"/>
        <v>U5:U5</v>
      </c>
      <c r="I12" s="69" t="str">
        <f t="shared" ca="1" si="5"/>
        <v>R5:R5</v>
      </c>
      <c r="J12" s="69" t="str">
        <f t="shared" ca="1" si="6"/>
        <v>S5:S5</v>
      </c>
      <c r="K12" s="69" t="str">
        <f t="shared" ca="1" si="7"/>
        <v>T5:T5</v>
      </c>
      <c r="L12" s="69" t="str">
        <f t="shared" ca="1" si="8"/>
        <v>M5:U5</v>
      </c>
      <c r="M12" s="5" t="str">
        <f t="shared" ca="1" si="9"/>
        <v/>
      </c>
      <c r="N12" s="7"/>
      <c r="R12" s="76" t="e">
        <f t="shared" si="10"/>
        <v>#N/A</v>
      </c>
      <c r="S12" s="76" t="e">
        <f t="shared" si="11"/>
        <v>#N/A</v>
      </c>
      <c r="T12" s="76" t="e">
        <f t="shared" si="12"/>
        <v>#N/A</v>
      </c>
      <c r="U12" s="76" t="e">
        <f t="shared" si="13"/>
        <v>#N/A</v>
      </c>
    </row>
    <row r="13" spans="1:23">
      <c r="A13"/>
      <c r="J13" s="5"/>
      <c r="K13" s="5"/>
      <c r="L13" s="5"/>
      <c r="N13" s="5"/>
      <c r="O13" s="5"/>
      <c r="P13" s="5"/>
      <c r="Q13" s="5"/>
    </row>
    <row r="16" spans="1:23" ht="18">
      <c r="B16" s="66" t="s">
        <v>10</v>
      </c>
      <c r="C16" s="66" t="s">
        <v>142</v>
      </c>
      <c r="E16" s="66"/>
      <c r="G16" s="68"/>
      <c r="N16" s="70" t="s">
        <v>15</v>
      </c>
      <c r="O16" s="71"/>
      <c r="P16" s="71"/>
      <c r="Q16" s="72"/>
      <c r="R16" s="72"/>
      <c r="S16" s="72"/>
      <c r="T16" s="72"/>
      <c r="U16" s="73"/>
      <c r="V16" s="73"/>
      <c r="W16" s="73"/>
    </row>
    <row r="17" spans="1:23" ht="15.75" customHeight="1">
      <c r="B17" s="66"/>
      <c r="D17" s="66"/>
      <c r="E17" s="74"/>
      <c r="N17" s="5"/>
      <c r="R17" s="76"/>
      <c r="S17" s="76"/>
      <c r="T17" s="76"/>
    </row>
    <row r="18" spans="1:23" ht="15.75" thickBot="1">
      <c r="A18" s="40" t="s">
        <v>50</v>
      </c>
      <c r="B18" s="10" t="s">
        <v>9</v>
      </c>
      <c r="C18" s="10" t="s">
        <v>62</v>
      </c>
      <c r="D18" s="10" t="s">
        <v>6</v>
      </c>
      <c r="E18" s="10" t="s">
        <v>7</v>
      </c>
      <c r="F18" s="10" t="s">
        <v>49</v>
      </c>
      <c r="G18" s="43" t="s">
        <v>12</v>
      </c>
      <c r="H18" s="79" t="s">
        <v>54</v>
      </c>
      <c r="I18" s="79" t="s">
        <v>51</v>
      </c>
      <c r="J18" s="79" t="s">
        <v>52</v>
      </c>
      <c r="K18" s="79" t="s">
        <v>53</v>
      </c>
      <c r="L18" s="79" t="s">
        <v>24</v>
      </c>
      <c r="M18" s="80" t="s">
        <v>23</v>
      </c>
      <c r="N18" s="81" t="s">
        <v>62</v>
      </c>
      <c r="O18" s="82" t="s">
        <v>16</v>
      </c>
      <c r="P18" s="82" t="s">
        <v>17</v>
      </c>
      <c r="Q18" s="82" t="s">
        <v>18</v>
      </c>
      <c r="R18" s="83" t="s">
        <v>19</v>
      </c>
      <c r="S18" s="83" t="s">
        <v>20</v>
      </c>
      <c r="T18" s="83" t="s">
        <v>21</v>
      </c>
      <c r="U18" s="80" t="s">
        <v>22</v>
      </c>
    </row>
    <row r="19" spans="1:23" ht="15">
      <c r="B19" s="77"/>
      <c r="C19" s="77"/>
      <c r="D19" s="77"/>
      <c r="E19" s="77"/>
      <c r="F19" s="77"/>
      <c r="G19" s="78"/>
      <c r="H19" s="69"/>
      <c r="I19" s="69"/>
      <c r="N19" s="5"/>
      <c r="R19" s="76"/>
      <c r="S19" s="76"/>
      <c r="T19" s="76"/>
      <c r="U19" s="76"/>
    </row>
    <row r="20" spans="1:23">
      <c r="A20" s="38" t="str">
        <f>IF(AND(N21=""),1,"")</f>
        <v/>
      </c>
      <c r="B20" s="84">
        <f>IF(B19="",1,B19+1)</f>
        <v>1</v>
      </c>
      <c r="C20" s="84">
        <f ca="1">IF(M20="","",VLOOKUP($B20,INDIRECT(L20),2,FALSE))</f>
        <v>5</v>
      </c>
      <c r="D20" s="67" t="str">
        <f ca="1">IF($C20="","",IF(ISERROR(VLOOKUP(C20,Athletes,2,FALSE)),"Unknown Athlete",PROPER(VLOOKUP(C20,Athletes,2,FALSE))))</f>
        <v>Sam Brereton</v>
      </c>
      <c r="E20" s="67" t="str">
        <f ca="1">IF($C20="","",IF(VLOOKUP(C20,Athletes,3,FALSE)="","",VLOOKUP(C20,Athletes,3,FALSE)))</f>
        <v>N+P</v>
      </c>
      <c r="F20" s="67" t="str">
        <f ca="1">IF($C20="","",IF(ISERROR(VLOOKUP(C20,Athletes,7,FALSE)),"",VLOOKUP(C20,Athletes,7,FALSE)))</f>
        <v>U12B</v>
      </c>
      <c r="G20" s="85">
        <f ca="1">IF(M20="","",VLOOKUP($B20,INDIRECT(L20),6,FALSE))</f>
        <v>6</v>
      </c>
      <c r="H20" s="69" t="str">
        <f ca="1">"U" &amp; ROW(H20)+1-$B20 &amp; ":U" &amp; ROW(H20)-$B20+VLOOKUP(1,INDIRECT("A" &amp; ROW(H20)+1-$B20 &amp; ":B999"),2,0)</f>
        <v>U20:U21</v>
      </c>
      <c r="I20" s="69" t="str">
        <f ca="1">"R" &amp; ROW(I20)+1-$B20 &amp; ":R" &amp; ROW(I20)-$B20+VLOOKUP(1,INDIRECT("A" &amp; ROW(I20)+1-$B20 &amp; ":B999"),2,0)</f>
        <v>R20:R21</v>
      </c>
      <c r="J20" s="69" t="str">
        <f ca="1">"S" &amp; ROW(J20)+1-$B20 &amp; ":S" &amp; ROW(J20)-$B20+VLOOKUP(1,INDIRECT("A" &amp; ROW(J20)+1-$B20 &amp; ":B999"),2,0)</f>
        <v>S20:S21</v>
      </c>
      <c r="K20" s="69" t="str">
        <f ca="1">"T" &amp; ROW(K20)+1-$B20 &amp; ":T" &amp; ROW(K20)-$B20+VLOOKUP(1,INDIRECT("A" &amp; ROW(K20)+1-$B20 &amp; ":B999"),2,0)</f>
        <v>T20:T21</v>
      </c>
      <c r="L20" s="69" t="str">
        <f ca="1">"M" &amp; ROW(I20)+1-$B20 &amp; ":U" &amp; ROW(I20)-$B20+VLOOKUP(1,INDIRECT("A" &amp; ROW(I20)+1-$B20 &amp; ":B999"),2,0)</f>
        <v>M20:U21</v>
      </c>
      <c r="M20" s="5">
        <f ca="1">IF(N20="","",RANK($U20,INDIRECT(H20),0))</f>
        <v>1</v>
      </c>
      <c r="N20" s="7">
        <v>5</v>
      </c>
      <c r="O20" s="76">
        <v>6</v>
      </c>
      <c r="P20" s="76">
        <v>0</v>
      </c>
      <c r="Q20" s="76">
        <v>0</v>
      </c>
      <c r="R20" s="76">
        <f>IF(RANK($O20,$O20:$Q20,0)=1,$O20,IF(RANK($P20,$O20:$Q20,0)=1,$P20,$Q20))</f>
        <v>6</v>
      </c>
      <c r="S20" s="76">
        <f>IF(RANK($O20,$O20:$Q20,0)=2,$O20,IF(RANK($P20,$O20:$Q20,0)=2,$P20,$Q20))</f>
        <v>0</v>
      </c>
      <c r="T20" s="76">
        <f>IF(RANK($O20,$O20:$Q20,0)=3,$O20,IF(RANK($P20,$O20:$Q20,0)=3,$P20,$Q20))</f>
        <v>0</v>
      </c>
      <c r="U20" s="76">
        <f>((($R20)*10000)+$S20)*10000+$T20+$N20/1000</f>
        <v>600000000.005</v>
      </c>
    </row>
    <row r="21" spans="1:23">
      <c r="A21" s="38">
        <f>IF(AND(N22=""),1,"")</f>
        <v>1</v>
      </c>
      <c r="B21" s="84">
        <f>IF(B20="",1,B20+1)</f>
        <v>2</v>
      </c>
      <c r="C21" s="84">
        <f ca="1">IF(M21="","",VLOOKUP($B21,INDIRECT(L21),2,FALSE))</f>
        <v>2</v>
      </c>
      <c r="D21" s="67" t="str">
        <f ca="1">IF($C21="","",IF(ISERROR(VLOOKUP(C21,Athletes,2,FALSE)),"Unknown Athlete",PROPER(VLOOKUP(C21,Athletes,2,FALSE))))</f>
        <v>Leon Smith</v>
      </c>
      <c r="E21" s="67" t="str">
        <f ca="1">IF($C21="","",IF(VLOOKUP(C21,Athletes,3,FALSE)="","",VLOOKUP(C21,Athletes,3,FALSE)))</f>
        <v>CAC</v>
      </c>
      <c r="F21" s="67" t="str">
        <f ca="1">IF($C21="","",IF(ISERROR(VLOOKUP(C21,Athletes,7,FALSE)),"",VLOOKUP(C21,Athletes,7,FALSE)))</f>
        <v>U12B</v>
      </c>
      <c r="G21" s="85">
        <f ca="1">IF(M21="","",VLOOKUP($B21,INDIRECT(L21),6,FALSE))</f>
        <v>4.75</v>
      </c>
      <c r="H21" s="69" t="str">
        <f ca="1">"U" &amp; ROW(H21)+1-$B21 &amp; ":U" &amp; ROW(H21)-$B21+VLOOKUP(1,INDIRECT("A" &amp; ROW(H21)+1-$B21 &amp; ":B999"),2,0)</f>
        <v>U20:U21</v>
      </c>
      <c r="I21" s="69" t="str">
        <f ca="1">"R" &amp; ROW(I21)+1-$B21 &amp; ":R" &amp; ROW(I21)-$B21+VLOOKUP(1,INDIRECT("A" &amp; ROW(I21)+1-$B21 &amp; ":B999"),2,0)</f>
        <v>R20:R21</v>
      </c>
      <c r="J21" s="69" t="str">
        <f ca="1">"S" &amp; ROW(J21)+1-$B21 &amp; ":S" &amp; ROW(J21)-$B21+VLOOKUP(1,INDIRECT("A" &amp; ROW(J21)+1-$B21 &amp; ":B999"),2,0)</f>
        <v>S20:S21</v>
      </c>
      <c r="K21" s="69" t="str">
        <f ca="1">"T" &amp; ROW(K21)+1-$B21 &amp; ":T" &amp; ROW(K21)-$B21+VLOOKUP(1,INDIRECT("A" &amp; ROW(K21)+1-$B21 &amp; ":B999"),2,0)</f>
        <v>T20:T21</v>
      </c>
      <c r="L21" s="69" t="str">
        <f ca="1">"M" &amp; ROW(I21)+1-$B21 &amp; ":U" &amp; ROW(I21)-$B21+VLOOKUP(1,INDIRECT("A" &amp; ROW(I21)+1-$B21 &amp; ":B999"),2,0)</f>
        <v>M20:U21</v>
      </c>
      <c r="M21" s="5">
        <f ca="1">IF(N21="","",RANK($U21,INDIRECT(H21),0))</f>
        <v>2</v>
      </c>
      <c r="N21" s="7">
        <v>2</v>
      </c>
      <c r="O21" s="76">
        <v>4.75</v>
      </c>
      <c r="P21" s="76">
        <v>0</v>
      </c>
      <c r="Q21" s="76">
        <v>0</v>
      </c>
      <c r="R21" s="76">
        <f>IF(RANK($O21,$O21:$Q21,0)=1,$O21,IF(RANK($P21,$O21:$Q21,0)=1,$P21,$Q21))</f>
        <v>4.75</v>
      </c>
      <c r="S21" s="76">
        <f>IF(RANK($O21,$O21:$Q21,0)=2,$O21,IF(RANK($P21,$O21:$Q21,0)=2,$P21,$Q21))</f>
        <v>0</v>
      </c>
      <c r="T21" s="76">
        <f>IF(RANK($O21,$O21:$Q21,0)=3,$O21,IF(RANK($P21,$O21:$Q21,0)=3,$P21,$Q21))</f>
        <v>0</v>
      </c>
      <c r="U21" s="76">
        <f>((($R21)*10000)+$S21)*10000+$T21+$N21/1000</f>
        <v>475000000.00199997</v>
      </c>
    </row>
    <row r="22" spans="1:2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ht="18">
      <c r="B25" s="66" t="s">
        <v>10</v>
      </c>
      <c r="C25" s="66" t="s">
        <v>143</v>
      </c>
      <c r="E25" s="66"/>
      <c r="G25" s="68"/>
      <c r="N25" s="70" t="s">
        <v>15</v>
      </c>
      <c r="O25" s="71"/>
      <c r="P25" s="71"/>
      <c r="Q25" s="72"/>
      <c r="R25" s="72"/>
      <c r="S25" s="72"/>
      <c r="T25" s="72"/>
      <c r="U25" s="73"/>
      <c r="V25" s="73"/>
      <c r="W25" s="73"/>
    </row>
    <row r="26" spans="1:23" ht="15.75" customHeight="1">
      <c r="B26" s="66"/>
      <c r="D26" s="66"/>
      <c r="E26" s="74"/>
      <c r="N26" s="5"/>
      <c r="R26" s="76"/>
      <c r="S26" s="76"/>
      <c r="T26" s="76"/>
    </row>
    <row r="27" spans="1:23" ht="15.75" thickBot="1">
      <c r="A27" s="40" t="s">
        <v>50</v>
      </c>
      <c r="B27" s="10" t="s">
        <v>9</v>
      </c>
      <c r="C27" s="10" t="s">
        <v>62</v>
      </c>
      <c r="D27" s="10" t="s">
        <v>6</v>
      </c>
      <c r="E27" s="10" t="s">
        <v>7</v>
      </c>
      <c r="F27" s="10" t="s">
        <v>49</v>
      </c>
      <c r="G27" s="43" t="s">
        <v>12</v>
      </c>
      <c r="H27" s="79" t="s">
        <v>54</v>
      </c>
      <c r="I27" s="79" t="s">
        <v>51</v>
      </c>
      <c r="J27" s="79" t="s">
        <v>52</v>
      </c>
      <c r="K27" s="79" t="s">
        <v>53</v>
      </c>
      <c r="L27" s="79" t="s">
        <v>24</v>
      </c>
      <c r="M27" s="80" t="s">
        <v>23</v>
      </c>
      <c r="N27" s="81" t="s">
        <v>62</v>
      </c>
      <c r="O27" s="82" t="s">
        <v>16</v>
      </c>
      <c r="P27" s="82" t="s">
        <v>17</v>
      </c>
      <c r="Q27" s="82" t="s">
        <v>18</v>
      </c>
      <c r="R27" s="83" t="s">
        <v>19</v>
      </c>
      <c r="S27" s="83" t="s">
        <v>20</v>
      </c>
      <c r="T27" s="83" t="s">
        <v>21</v>
      </c>
      <c r="U27" s="80" t="s">
        <v>22</v>
      </c>
    </row>
    <row r="28" spans="1:23" ht="15">
      <c r="B28" s="77"/>
      <c r="C28" s="77"/>
      <c r="D28" s="77"/>
      <c r="E28" s="77"/>
      <c r="F28" s="77"/>
      <c r="G28" s="78"/>
      <c r="H28" s="69"/>
      <c r="I28" s="69"/>
      <c r="N28" s="5"/>
      <c r="R28" s="76"/>
      <c r="S28" s="76"/>
      <c r="T28" s="76"/>
      <c r="U28" s="76"/>
    </row>
    <row r="29" spans="1:23">
      <c r="A29" s="38" t="str">
        <f>IF(AND(N30=""),1,"")</f>
        <v/>
      </c>
      <c r="B29" s="84">
        <f>IF(B28="",1,B28+1)</f>
        <v>1</v>
      </c>
      <c r="C29" s="84">
        <f ca="1">IF(M29="","",VLOOKUP($B29,INDIRECT(L29),2,FALSE))</f>
        <v>14</v>
      </c>
      <c r="D29" s="67" t="str">
        <f ca="1">IF($C29="","",IF(ISERROR(VLOOKUP(C29,Athletes,2,FALSE)),"Unknown Athlete",PROPER(VLOOKUP(C29,Athletes,2,FALSE))))</f>
        <v>Jessica White</v>
      </c>
      <c r="E29" s="67" t="str">
        <f ca="1">IF($C29="","",IF(VLOOKUP(C29,Athletes,3,FALSE)="","",VLOOKUP(C29,Athletes,3,FALSE)))</f>
        <v>CAC</v>
      </c>
      <c r="F29" s="67" t="str">
        <f ca="1">IF($C29="","",IF(ISERROR(VLOOKUP(C29,Athletes,7,FALSE)),"",VLOOKUP(C29,Athletes,7,FALSE)))</f>
        <v>U12B</v>
      </c>
      <c r="G29" s="85">
        <f ca="1">IF(M29="","",VLOOKUP($B29,INDIRECT(L29),6,FALSE))</f>
        <v>5.75</v>
      </c>
      <c r="H29" s="69" t="str">
        <f ca="1">"U" &amp; ROW(H29)+1-$B29 &amp; ":U" &amp; ROW(H29)-$B29+VLOOKUP(1,INDIRECT("A" &amp; ROW(H29)+1-$B29 &amp; ":B999"),2,0)</f>
        <v>U29:U33</v>
      </c>
      <c r="I29" s="69" t="str">
        <f ca="1">"R" &amp; ROW(I29)+1-$B29 &amp; ":R" &amp; ROW(I29)-$B29+VLOOKUP(1,INDIRECT("A" &amp; ROW(I29)+1-$B29 &amp; ":B999"),2,0)</f>
        <v>R29:R33</v>
      </c>
      <c r="J29" s="69" t="str">
        <f ca="1">"S" &amp; ROW(J29)+1-$B29 &amp; ":S" &amp; ROW(J29)-$B29+VLOOKUP(1,INDIRECT("A" &amp; ROW(J29)+1-$B29 &amp; ":B999"),2,0)</f>
        <v>S29:S33</v>
      </c>
      <c r="K29" s="69" t="str">
        <f ca="1">"T" &amp; ROW(K29)+1-$B29 &amp; ":T" &amp; ROW(K29)-$B29+VLOOKUP(1,INDIRECT("A" &amp; ROW(K29)+1-$B29 &amp; ":B999"),2,0)</f>
        <v>T29:T33</v>
      </c>
      <c r="L29" s="69" t="str">
        <f ca="1">"M" &amp; ROW(I29)+1-$B29 &amp; ":U" &amp; ROW(I29)-$B29+VLOOKUP(1,INDIRECT("A" &amp; ROW(I29)+1-$B29 &amp; ":B999"),2,0)</f>
        <v>M29:U33</v>
      </c>
      <c r="M29" s="5">
        <f ca="1">IF(N29="","",RANK($U29,INDIRECT(H29),0))</f>
        <v>3</v>
      </c>
      <c r="N29" s="7">
        <v>17</v>
      </c>
      <c r="O29" s="76">
        <v>4.5</v>
      </c>
      <c r="P29" s="76">
        <v>0</v>
      </c>
      <c r="Q29" s="76">
        <v>0</v>
      </c>
      <c r="R29" s="76">
        <f>IF(RANK($O29,$O29:$Q29,0)=1,$O29,IF(RANK($P29,$O29:$Q29,0)=1,$P29,$Q29))</f>
        <v>4.5</v>
      </c>
      <c r="S29" s="76">
        <f>IF(RANK($O29,$O29:$Q29,0)=2,$O29,IF(RANK($P29,$O29:$Q29,0)=2,$P29,$Q29))</f>
        <v>0</v>
      </c>
      <c r="T29" s="76">
        <f>IF(RANK($O29,$O29:$Q29,0)=3,$O29,IF(RANK($P29,$O29:$Q29,0)=3,$P29,$Q29))</f>
        <v>0</v>
      </c>
      <c r="U29" s="76">
        <f>((($R29)*10000)+$S29)*10000+$T29+$N29/1000</f>
        <v>450000000.01700002</v>
      </c>
    </row>
    <row r="30" spans="1:23">
      <c r="A30" s="38" t="str">
        <f>IF(AND(N31=""),1,"")</f>
        <v/>
      </c>
      <c r="B30" s="84">
        <f>IF(B29="",1,B29+1)</f>
        <v>2</v>
      </c>
      <c r="C30" s="84">
        <f ca="1">IF(M30="","",VLOOKUP($B30,INDIRECT(L30),2,FALSE))</f>
        <v>1</v>
      </c>
      <c r="D30" s="67" t="str">
        <f ca="1">IF($C30="","",IF(ISERROR(VLOOKUP(C30,Athletes,2,FALSE)),"Unknown Athlete",PROPER(VLOOKUP(C30,Athletes,2,FALSE))))</f>
        <v>Milly Hancock</v>
      </c>
      <c r="E30" s="67" t="str">
        <f ca="1">IF($C30="","",IF(VLOOKUP(C30,Athletes,3,FALSE)="","",VLOOKUP(C30,Athletes,3,FALSE)))</f>
        <v>CAC</v>
      </c>
      <c r="F30" s="67" t="str">
        <f ca="1">IF($C30="","",IF(ISERROR(VLOOKUP(C30,Athletes,7,FALSE)),"",VLOOKUP(C30,Athletes,7,FALSE)))</f>
        <v>U12G</v>
      </c>
      <c r="G30" s="85">
        <f ca="1">IF(M30="","",VLOOKUP($B30,INDIRECT(L30),6,FALSE))</f>
        <v>5.5</v>
      </c>
      <c r="H30" s="69" t="str">
        <f ca="1">"U" &amp; ROW(H30)+1-$B30 &amp; ":U" &amp; ROW(H30)-$B30+VLOOKUP(1,INDIRECT("A" &amp; ROW(H30)+1-$B30 &amp; ":B999"),2,0)</f>
        <v>U29:U33</v>
      </c>
      <c r="I30" s="69" t="str">
        <f ca="1">"R" &amp; ROW(I30)+1-$B30 &amp; ":R" &amp; ROW(I30)-$B30+VLOOKUP(1,INDIRECT("A" &amp; ROW(I30)+1-$B30 &amp; ":B999"),2,0)</f>
        <v>R29:R33</v>
      </c>
      <c r="J30" s="69" t="str">
        <f ca="1">"S" &amp; ROW(J30)+1-$B30 &amp; ":S" &amp; ROW(J30)-$B30+VLOOKUP(1,INDIRECT("A" &amp; ROW(J30)+1-$B30 &amp; ":B999"),2,0)</f>
        <v>S29:S33</v>
      </c>
      <c r="K30" s="69" t="str">
        <f ca="1">"T" &amp; ROW(K30)+1-$B30 &amp; ":T" &amp; ROW(K30)-$B30+VLOOKUP(1,INDIRECT("A" &amp; ROW(K30)+1-$B30 &amp; ":B999"),2,0)</f>
        <v>T29:T33</v>
      </c>
      <c r="L30" s="69" t="str">
        <f ca="1">"M" &amp; ROW(I30)+1-$B30 &amp; ":U" &amp; ROW(I30)-$B30+VLOOKUP(1,INDIRECT("A" &amp; ROW(I30)+1-$B30 &amp; ":B999"),2,0)</f>
        <v>M29:U33</v>
      </c>
      <c r="M30" s="5">
        <f ca="1">IF(N30="","",RANK($U30,INDIRECT(H30),0))</f>
        <v>4</v>
      </c>
      <c r="N30" s="7">
        <v>18</v>
      </c>
      <c r="O30" s="76">
        <v>4.25</v>
      </c>
      <c r="P30" s="76">
        <v>0</v>
      </c>
      <c r="Q30" s="76">
        <v>0</v>
      </c>
      <c r="R30" s="76">
        <f>IF(RANK($O30,$O30:$Q30,0)=1,$O30,IF(RANK($P30,$O30:$Q30,0)=1,$P30,$Q30))</f>
        <v>4.25</v>
      </c>
      <c r="S30" s="76">
        <f>IF(RANK($O30,$O30:$Q30,0)=2,$O30,IF(RANK($P30,$O30:$Q30,0)=2,$P30,$Q30))</f>
        <v>0</v>
      </c>
      <c r="T30" s="76">
        <f>IF(RANK($O30,$O30:$Q30,0)=3,$O30,IF(RANK($P30,$O30:$Q30,0)=3,$P30,$Q30))</f>
        <v>0</v>
      </c>
      <c r="U30" s="76">
        <f>((($R30)*10000)+$S30)*10000+$T30+$N30/1000</f>
        <v>425000000.01800001</v>
      </c>
    </row>
    <row r="31" spans="1:23">
      <c r="A31" s="38" t="str">
        <f>IF(AND(N32=""),1,"")</f>
        <v/>
      </c>
      <c r="B31" s="84">
        <f>IF(B30="",1,B30+1)</f>
        <v>3</v>
      </c>
      <c r="C31" s="84">
        <f ca="1">IF(M31="","",VLOOKUP($B31,INDIRECT(L31),2,FALSE))</f>
        <v>17</v>
      </c>
      <c r="D31" s="67" t="str">
        <f ca="1">IF($C31="","",IF(ISERROR(VLOOKUP(C31,Athletes,2,FALSE)),"Unknown Athlete",PROPER(VLOOKUP(C31,Athletes,2,FALSE))))</f>
        <v>Kizzy Dymond</v>
      </c>
      <c r="E31" s="67" t="str">
        <f ca="1">IF($C31="","",IF(VLOOKUP(C31,Athletes,3,FALSE)="","",VLOOKUP(C31,Athletes,3,FALSE)))</f>
        <v>CAC</v>
      </c>
      <c r="F31" s="67" t="str">
        <f ca="1">IF($C31="","",IF(ISERROR(VLOOKUP(C31,Athletes,7,FALSE)),"",VLOOKUP(C31,Athletes,7,FALSE)))</f>
        <v>U12G</v>
      </c>
      <c r="G31" s="85">
        <f ca="1">IF(M31="","",VLOOKUP($B31,INDIRECT(L31),6,FALSE))</f>
        <v>4.5</v>
      </c>
      <c r="H31" s="69" t="str">
        <f ca="1">"U" &amp; ROW(H31)+1-$B31 &amp; ":U" &amp; ROW(H31)-$B31+VLOOKUP(1,INDIRECT("A" &amp; ROW(H31)+1-$B31 &amp; ":B999"),2,0)</f>
        <v>U29:U33</v>
      </c>
      <c r="I31" s="69" t="str">
        <f ca="1">"R" &amp; ROW(I31)+1-$B31 &amp; ":R" &amp; ROW(I31)-$B31+VLOOKUP(1,INDIRECT("A" &amp; ROW(I31)+1-$B31 &amp; ":B999"),2,0)</f>
        <v>R29:R33</v>
      </c>
      <c r="J31" s="69" t="str">
        <f ca="1">"S" &amp; ROW(J31)+1-$B31 &amp; ":S" &amp; ROW(J31)-$B31+VLOOKUP(1,INDIRECT("A" &amp; ROW(J31)+1-$B31 &amp; ":B999"),2,0)</f>
        <v>S29:S33</v>
      </c>
      <c r="K31" s="69" t="str">
        <f ca="1">"T" &amp; ROW(K31)+1-$B31 &amp; ":T" &amp; ROW(K31)-$B31+VLOOKUP(1,INDIRECT("A" &amp; ROW(K31)+1-$B31 &amp; ":B999"),2,0)</f>
        <v>T29:T33</v>
      </c>
      <c r="L31" s="69" t="str">
        <f ca="1">"M" &amp; ROW(I31)+1-$B31 &amp; ":U" &amp; ROW(I31)-$B31+VLOOKUP(1,INDIRECT("A" &amp; ROW(I31)+1-$B31 &amp; ":B999"),2,0)</f>
        <v>M29:U33</v>
      </c>
      <c r="M31" s="5">
        <f ca="1">IF(N31="","",RANK($U31,INDIRECT(H31),0))</f>
        <v>2</v>
      </c>
      <c r="N31" s="7">
        <v>1</v>
      </c>
      <c r="O31" s="76">
        <v>5.5</v>
      </c>
      <c r="P31" s="76">
        <v>0</v>
      </c>
      <c r="Q31" s="76">
        <v>0</v>
      </c>
      <c r="R31" s="76">
        <f>IF(RANK($O31,$O31:$Q31,0)=1,$O31,IF(RANK($P31,$O31:$Q31,0)=1,$P31,$Q31))</f>
        <v>5.5</v>
      </c>
      <c r="S31" s="76">
        <f>IF(RANK($O31,$O31:$Q31,0)=2,$O31,IF(RANK($P31,$O31:$Q31,0)=2,$P31,$Q31))</f>
        <v>0</v>
      </c>
      <c r="T31" s="76">
        <f>IF(RANK($O31,$O31:$Q31,0)=3,$O31,IF(RANK($P31,$O31:$Q31,0)=3,$P31,$Q31))</f>
        <v>0</v>
      </c>
      <c r="U31" s="76">
        <f>((($R31)*10000)+$S31)*10000+$T31+$N31/1000</f>
        <v>550000000.00100005</v>
      </c>
    </row>
    <row r="32" spans="1:23">
      <c r="A32" s="38" t="str">
        <f>IF(AND(N33=""),1,"")</f>
        <v/>
      </c>
      <c r="B32" s="84">
        <f>IF(B31="",1,B31+1)</f>
        <v>4</v>
      </c>
      <c r="C32" s="84">
        <f ca="1">IF(M32="","",VLOOKUP($B32,INDIRECT(L32),2,FALSE))</f>
        <v>18</v>
      </c>
      <c r="D32" s="67" t="str">
        <f ca="1">IF($C32="","",IF(ISERROR(VLOOKUP(C32,Athletes,2,FALSE)),"Unknown Athlete",PROPER(VLOOKUP(C32,Athletes,2,FALSE))))</f>
        <v>Jenna Dymond</v>
      </c>
      <c r="E32" s="67" t="str">
        <f ca="1">IF($C32="","",IF(VLOOKUP(C32,Athletes,3,FALSE)="","",VLOOKUP(C32,Athletes,3,FALSE)))</f>
        <v>CAC</v>
      </c>
      <c r="F32" s="67" t="str">
        <f ca="1">IF($C32="","",IF(ISERROR(VLOOKUP(C32,Athletes,7,FALSE)),"",VLOOKUP(C32,Athletes,7,FALSE)))</f>
        <v>U12G</v>
      </c>
      <c r="G32" s="85">
        <f ca="1">IF(M32="","",VLOOKUP($B32,INDIRECT(L32),6,FALSE))</f>
        <v>4.25</v>
      </c>
      <c r="H32" s="69" t="str">
        <f ca="1">"U" &amp; ROW(H32)+1-$B32 &amp; ":U" &amp; ROW(H32)-$B32+VLOOKUP(1,INDIRECT("A" &amp; ROW(H32)+1-$B32 &amp; ":B999"),2,0)</f>
        <v>U29:U33</v>
      </c>
      <c r="I32" s="69" t="str">
        <f ca="1">"R" &amp; ROW(I32)+1-$B32 &amp; ":R" &amp; ROW(I32)-$B32+VLOOKUP(1,INDIRECT("A" &amp; ROW(I32)+1-$B32 &amp; ":B999"),2,0)</f>
        <v>R29:R33</v>
      </c>
      <c r="J32" s="69" t="str">
        <f ca="1">"S" &amp; ROW(J32)+1-$B32 &amp; ":S" &amp; ROW(J32)-$B32+VLOOKUP(1,INDIRECT("A" &amp; ROW(J32)+1-$B32 &amp; ":B999"),2,0)</f>
        <v>S29:S33</v>
      </c>
      <c r="K32" s="69" t="str">
        <f ca="1">"T" &amp; ROW(K32)+1-$B32 &amp; ":T" &amp; ROW(K32)-$B32+VLOOKUP(1,INDIRECT("A" &amp; ROW(K32)+1-$B32 &amp; ":B999"),2,0)</f>
        <v>T29:T33</v>
      </c>
      <c r="L32" s="69" t="str">
        <f ca="1">"M" &amp; ROW(I32)+1-$B32 &amp; ":U" &amp; ROW(I32)-$B32+VLOOKUP(1,INDIRECT("A" &amp; ROW(I32)+1-$B32 &amp; ":B999"),2,0)</f>
        <v>M29:U33</v>
      </c>
      <c r="M32" s="5">
        <f ca="1">IF(N32="","",RANK($U32,INDIRECT(H32),0))</f>
        <v>5</v>
      </c>
      <c r="N32" s="7">
        <v>3</v>
      </c>
      <c r="O32" s="76">
        <v>4</v>
      </c>
      <c r="P32" s="76">
        <v>0</v>
      </c>
      <c r="Q32" s="76">
        <v>0</v>
      </c>
      <c r="R32" s="76">
        <f>IF(RANK($O32,$O32:$Q32,0)=1,$O32,IF(RANK($P32,$O32:$Q32,0)=1,$P32,$Q32))</f>
        <v>4</v>
      </c>
      <c r="S32" s="76">
        <f>IF(RANK($O32,$O32:$Q32,0)=2,$O32,IF(RANK($P32,$O32:$Q32,0)=2,$P32,$Q32))</f>
        <v>0</v>
      </c>
      <c r="T32" s="76">
        <f>IF(RANK($O32,$O32:$Q32,0)=3,$O32,IF(RANK($P32,$O32:$Q32,0)=3,$P32,$Q32))</f>
        <v>0</v>
      </c>
      <c r="U32" s="76">
        <f>((($R32)*10000)+$S32)*10000+$T32+$N32/1000</f>
        <v>400000000.00300002</v>
      </c>
    </row>
    <row r="33" spans="1:23">
      <c r="A33" s="38">
        <f>IF(AND(N34=""),1,"")</f>
        <v>1</v>
      </c>
      <c r="B33" s="84">
        <f>IF(B32="",1,B32+1)</f>
        <v>5</v>
      </c>
      <c r="C33" s="84">
        <f ca="1">IF(M33="","",VLOOKUP($B33,INDIRECT(L33),2,FALSE))</f>
        <v>3</v>
      </c>
      <c r="D33" s="67" t="str">
        <f ca="1">IF($C33="","",IF(ISERROR(VLOOKUP(C33,Athletes,2,FALSE)),"Unknown Athlete",PROPER(VLOOKUP(C33,Athletes,2,FALSE))))</f>
        <v>Kerenza Riley</v>
      </c>
      <c r="E33" s="67" t="str">
        <f ca="1">IF($C33="","",IF(VLOOKUP(C33,Athletes,3,FALSE)="","",VLOOKUP(C33,Athletes,3,FALSE)))</f>
        <v>CAC</v>
      </c>
      <c r="F33" s="67" t="str">
        <f ca="1">IF($C33="","",IF(ISERROR(VLOOKUP(C33,Athletes,7,FALSE)),"",VLOOKUP(C33,Athletes,7,FALSE)))</f>
        <v>U12G</v>
      </c>
      <c r="G33" s="85">
        <f ca="1">IF(M33="","",VLOOKUP($B33,INDIRECT(L33),6,FALSE))</f>
        <v>4</v>
      </c>
      <c r="H33" s="69" t="str">
        <f ca="1">"U" &amp; ROW(H33)+1-$B33 &amp; ":U" &amp; ROW(H33)-$B33+VLOOKUP(1,INDIRECT("A" &amp; ROW(H33)+1-$B33 &amp; ":B999"),2,0)</f>
        <v>U29:U33</v>
      </c>
      <c r="I33" s="69" t="str">
        <f ca="1">"R" &amp; ROW(I33)+1-$B33 &amp; ":R" &amp; ROW(I33)-$B33+VLOOKUP(1,INDIRECT("A" &amp; ROW(I33)+1-$B33 &amp; ":B999"),2,0)</f>
        <v>R29:R33</v>
      </c>
      <c r="J33" s="69" t="str">
        <f ca="1">"S" &amp; ROW(J33)+1-$B33 &amp; ":S" &amp; ROW(J33)-$B33+VLOOKUP(1,INDIRECT("A" &amp; ROW(J33)+1-$B33 &amp; ":B999"),2,0)</f>
        <v>S29:S33</v>
      </c>
      <c r="K33" s="69" t="str">
        <f ca="1">"T" &amp; ROW(K33)+1-$B33 &amp; ":T" &amp; ROW(K33)-$B33+VLOOKUP(1,INDIRECT("A" &amp; ROW(K33)+1-$B33 &amp; ":B999"),2,0)</f>
        <v>T29:T33</v>
      </c>
      <c r="L33" s="69" t="str">
        <f ca="1">"M" &amp; ROW(I33)+1-$B33 &amp; ":U" &amp; ROW(I33)-$B33+VLOOKUP(1,INDIRECT("A" &amp; ROW(I33)+1-$B33 &amp; ":B999"),2,0)</f>
        <v>M29:U33</v>
      </c>
      <c r="M33" s="5">
        <f ca="1">IF(N33="","",RANK($U33,INDIRECT(H33),0))</f>
        <v>1</v>
      </c>
      <c r="N33" s="7">
        <v>14</v>
      </c>
      <c r="O33" s="76">
        <v>5.75</v>
      </c>
      <c r="P33" s="76">
        <v>0</v>
      </c>
      <c r="Q33" s="76">
        <v>0</v>
      </c>
      <c r="R33" s="76">
        <f>IF(RANK($O33,$O33:$Q33,0)=1,$O33,IF(RANK($P33,$O33:$Q33,0)=1,$P33,$Q33))</f>
        <v>5.75</v>
      </c>
      <c r="S33" s="76">
        <f>IF(RANK($O33,$O33:$Q33,0)=2,$O33,IF(RANK($P33,$O33:$Q33,0)=2,$P33,$Q33))</f>
        <v>0</v>
      </c>
      <c r="T33" s="76">
        <f>IF(RANK($O33,$O33:$Q33,0)=3,$O33,IF(RANK($P33,$O33:$Q33,0)=3,$P33,$Q33))</f>
        <v>0</v>
      </c>
      <c r="U33" s="76">
        <f>((($R33)*10000)+$S33)*10000+$T33+$N33/1000</f>
        <v>575000000.01400006</v>
      </c>
    </row>
    <row r="34" spans="1:2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ht="18">
      <c r="B37" s="66" t="s">
        <v>10</v>
      </c>
      <c r="C37" s="66" t="s">
        <v>144</v>
      </c>
      <c r="E37" s="66"/>
      <c r="G37" s="68"/>
      <c r="N37" s="70" t="s">
        <v>15</v>
      </c>
      <c r="O37" s="71"/>
      <c r="P37" s="71"/>
      <c r="Q37" s="72"/>
      <c r="R37" s="72"/>
      <c r="S37" s="72"/>
      <c r="T37" s="72"/>
      <c r="U37" s="73"/>
      <c r="V37" s="73"/>
      <c r="W37" s="73"/>
    </row>
    <row r="38" spans="1:23" ht="15.75" customHeight="1">
      <c r="B38" s="66"/>
      <c r="D38" s="66"/>
      <c r="E38" s="74"/>
      <c r="N38" s="5"/>
      <c r="R38" s="76"/>
      <c r="S38" s="76"/>
      <c r="T38" s="76"/>
    </row>
    <row r="39" spans="1:23" ht="15.75" thickBot="1">
      <c r="A39" s="40" t="s">
        <v>50</v>
      </c>
      <c r="B39" s="10" t="s">
        <v>9</v>
      </c>
      <c r="C39" s="10" t="s">
        <v>62</v>
      </c>
      <c r="D39" s="10" t="s">
        <v>6</v>
      </c>
      <c r="E39" s="10" t="s">
        <v>7</v>
      </c>
      <c r="F39" s="10" t="s">
        <v>49</v>
      </c>
      <c r="G39" s="43" t="s">
        <v>12</v>
      </c>
      <c r="H39" s="79" t="s">
        <v>54</v>
      </c>
      <c r="I39" s="79" t="s">
        <v>51</v>
      </c>
      <c r="J39" s="79" t="s">
        <v>52</v>
      </c>
      <c r="K39" s="79" t="s">
        <v>53</v>
      </c>
      <c r="L39" s="79" t="s">
        <v>24</v>
      </c>
      <c r="M39" s="80" t="s">
        <v>23</v>
      </c>
      <c r="N39" s="81" t="s">
        <v>62</v>
      </c>
      <c r="O39" s="82" t="s">
        <v>16</v>
      </c>
      <c r="P39" s="82" t="s">
        <v>17</v>
      </c>
      <c r="Q39" s="82" t="s">
        <v>18</v>
      </c>
      <c r="R39" s="83" t="s">
        <v>19</v>
      </c>
      <c r="S39" s="83" t="s">
        <v>20</v>
      </c>
      <c r="T39" s="83" t="s">
        <v>21</v>
      </c>
      <c r="U39" s="80" t="s">
        <v>22</v>
      </c>
    </row>
    <row r="40" spans="1:23" ht="15">
      <c r="B40" s="77"/>
      <c r="C40" s="77"/>
      <c r="D40" s="77"/>
      <c r="E40" s="77"/>
      <c r="F40" s="77"/>
      <c r="G40" s="78"/>
      <c r="H40" s="69"/>
      <c r="I40" s="69"/>
      <c r="N40" s="5"/>
      <c r="R40" s="76"/>
      <c r="S40" s="76"/>
      <c r="T40" s="76"/>
      <c r="U40" s="76"/>
    </row>
    <row r="41" spans="1:23">
      <c r="A41" s="38">
        <f>IF(AND(N42=""),1,"")</f>
        <v>1</v>
      </c>
      <c r="B41" s="84">
        <f>IF(B40="",1,B40+1)</f>
        <v>1</v>
      </c>
      <c r="C41" s="84">
        <f ca="1">IF(M41="","",VLOOKUP($B41,INDIRECT(L41),2,FALSE))</f>
        <v>15</v>
      </c>
      <c r="D41" s="67" t="str">
        <f ca="1">IF($C41="","",IF(ISERROR(VLOOKUP(C41,Athletes,2,FALSE)),"Unknown Athlete",PROPER(VLOOKUP(C41,Athletes,2,FALSE))))</f>
        <v>Rhys Johns</v>
      </c>
      <c r="E41" s="67" t="str">
        <f ca="1">IF($C41="","",IF(VLOOKUP(C41,Athletes,3,FALSE)="","",VLOOKUP(C41,Athletes,3,FALSE)))</f>
        <v>CAC</v>
      </c>
      <c r="F41" s="67" t="str">
        <f ca="1">IF($C41="","",IF(ISERROR(VLOOKUP(C41,Athletes,7,FALSE)),"",VLOOKUP(C41,Athletes,7,FALSE)))</f>
        <v>U11B</v>
      </c>
      <c r="G41" s="85">
        <f ca="1">IF(M41="","",VLOOKUP($B41,INDIRECT(L41),6,FALSE))</f>
        <v>4.75</v>
      </c>
      <c r="H41" s="69" t="str">
        <f ca="1">"U" &amp; ROW(H41)+1-$B41 &amp; ":U" &amp; ROW(H41)-$B41+VLOOKUP(1,INDIRECT("A" &amp; ROW(H41)+1-$B41 &amp; ":B999"),2,0)</f>
        <v>U41:U41</v>
      </c>
      <c r="I41" s="69" t="str">
        <f ca="1">"R" &amp; ROW(I41)+1-$B41 &amp; ":R" &amp; ROW(I41)-$B41+VLOOKUP(1,INDIRECT("A" &amp; ROW(I41)+1-$B41 &amp; ":B999"),2,0)</f>
        <v>R41:R41</v>
      </c>
      <c r="J41" s="69" t="str">
        <f ca="1">"S" &amp; ROW(J41)+1-$B41 &amp; ":S" &amp; ROW(J41)-$B41+VLOOKUP(1,INDIRECT("A" &amp; ROW(J41)+1-$B41 &amp; ":B999"),2,0)</f>
        <v>S41:S41</v>
      </c>
      <c r="K41" s="69" t="str">
        <f ca="1">"T" &amp; ROW(K41)+1-$B41 &amp; ":T" &amp; ROW(K41)-$B41+VLOOKUP(1,INDIRECT("A" &amp; ROW(K41)+1-$B41 &amp; ":B999"),2,0)</f>
        <v>T41:T41</v>
      </c>
      <c r="L41" s="69" t="str">
        <f ca="1">"M" &amp; ROW(I41)+1-$B41 &amp; ":U" &amp; ROW(I41)-$B41+VLOOKUP(1,INDIRECT("A" &amp; ROW(I41)+1-$B41 &amp; ":B999"),2,0)</f>
        <v>M41:U41</v>
      </c>
      <c r="M41" s="5">
        <f ca="1">IF(N41="","",RANK($U41,INDIRECT(H41),0))</f>
        <v>1</v>
      </c>
      <c r="N41" s="7">
        <v>15</v>
      </c>
      <c r="O41" s="76">
        <v>4.75</v>
      </c>
      <c r="P41" s="76">
        <v>0</v>
      </c>
      <c r="Q41" s="76">
        <v>0</v>
      </c>
      <c r="R41" s="76">
        <f>IF(RANK($O41,$O41:$Q41,0)=1,$O41,IF(RANK($P41,$O41:$Q41,0)=1,$P41,$Q41))</f>
        <v>4.75</v>
      </c>
      <c r="S41" s="76">
        <f>IF(RANK($O41,$O41:$Q41,0)=2,$O41,IF(RANK($P41,$O41:$Q41,0)=2,$P41,$Q41))</f>
        <v>0</v>
      </c>
      <c r="T41" s="76">
        <f>IF(RANK($O41,$O41:$Q41,0)=3,$O41,IF(RANK($P41,$O41:$Q41,0)=3,$P41,$Q41))</f>
        <v>0</v>
      </c>
      <c r="U41" s="76">
        <f>((($R41)*10000)+$S41)*10000+$T41+$N41/1000</f>
        <v>475000000.01499999</v>
      </c>
    </row>
    <row r="42" spans="1:2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 ht="18">
      <c r="B45" s="66" t="s">
        <v>10</v>
      </c>
      <c r="C45" s="66" t="s">
        <v>145</v>
      </c>
      <c r="E45" s="66"/>
      <c r="G45" s="68"/>
      <c r="N45" s="70" t="s">
        <v>15</v>
      </c>
      <c r="O45" s="71"/>
      <c r="P45" s="71"/>
      <c r="Q45" s="72"/>
      <c r="R45" s="72"/>
      <c r="S45" s="72"/>
      <c r="T45" s="72"/>
      <c r="U45" s="73"/>
      <c r="V45" s="73"/>
      <c r="W45" s="73"/>
    </row>
    <row r="46" spans="1:23" ht="15.75" customHeight="1">
      <c r="B46" s="66"/>
      <c r="D46" s="66"/>
      <c r="E46" s="74"/>
      <c r="N46" s="5"/>
      <c r="R46" s="76"/>
      <c r="S46" s="76"/>
      <c r="T46" s="76"/>
    </row>
    <row r="47" spans="1:23" ht="15.75" thickBot="1">
      <c r="A47" s="40" t="s">
        <v>50</v>
      </c>
      <c r="B47" s="10" t="s">
        <v>9</v>
      </c>
      <c r="C47" s="10" t="s">
        <v>62</v>
      </c>
      <c r="D47" s="10" t="s">
        <v>6</v>
      </c>
      <c r="E47" s="10" t="s">
        <v>7</v>
      </c>
      <c r="F47" s="10" t="s">
        <v>49</v>
      </c>
      <c r="G47" s="43" t="s">
        <v>12</v>
      </c>
      <c r="H47" s="79" t="s">
        <v>54</v>
      </c>
      <c r="I47" s="79" t="s">
        <v>51</v>
      </c>
      <c r="J47" s="79" t="s">
        <v>52</v>
      </c>
      <c r="K47" s="79" t="s">
        <v>53</v>
      </c>
      <c r="L47" s="79" t="s">
        <v>24</v>
      </c>
      <c r="M47" s="80" t="s">
        <v>23</v>
      </c>
      <c r="N47" s="81" t="s">
        <v>62</v>
      </c>
      <c r="O47" s="82" t="s">
        <v>16</v>
      </c>
      <c r="P47" s="82" t="s">
        <v>17</v>
      </c>
      <c r="Q47" s="82" t="s">
        <v>18</v>
      </c>
      <c r="R47" s="83" t="s">
        <v>19</v>
      </c>
      <c r="S47" s="83" t="s">
        <v>20</v>
      </c>
      <c r="T47" s="83" t="s">
        <v>21</v>
      </c>
      <c r="U47" s="80" t="s">
        <v>22</v>
      </c>
    </row>
    <row r="48" spans="1:23" ht="15">
      <c r="B48" s="77"/>
      <c r="C48" s="77"/>
      <c r="D48" s="77"/>
      <c r="E48" s="77"/>
      <c r="F48" s="77"/>
      <c r="G48" s="78"/>
      <c r="H48" s="69"/>
      <c r="I48" s="69"/>
      <c r="N48" s="5"/>
      <c r="R48" s="76"/>
      <c r="S48" s="76"/>
      <c r="T48" s="76"/>
      <c r="U48" s="76"/>
    </row>
    <row r="49" spans="1:23">
      <c r="A49" s="38" t="str">
        <f>IF(AND(N50=""),1,"")</f>
        <v/>
      </c>
      <c r="B49" s="84">
        <f>IF(B48="",1,B48+1)</f>
        <v>1</v>
      </c>
      <c r="C49" s="84">
        <f ca="1">IF(M49="","",VLOOKUP($B49,INDIRECT(L49),2,FALSE))</f>
        <v>11</v>
      </c>
      <c r="D49" s="67" t="str">
        <f ca="1">IF($C49="","",IF(ISERROR(VLOOKUP(C49,Athletes,2,FALSE)),"Unknown Athlete",PROPER(VLOOKUP(C49,Athletes,2,FALSE))))</f>
        <v>Zoe Lawrence</v>
      </c>
      <c r="E49" s="67" t="str">
        <f ca="1">IF($C49="","",IF(VLOOKUP(C49,Athletes,3,FALSE)="","",VLOOKUP(C49,Athletes,3,FALSE)))</f>
        <v>CAC</v>
      </c>
      <c r="F49" s="67" t="str">
        <f ca="1">IF($C49="","",IF(ISERROR(VLOOKUP(C49,Athletes,7,FALSE)),"",VLOOKUP(C49,Athletes,7,FALSE)))</f>
        <v>U11G</v>
      </c>
      <c r="G49" s="85">
        <f ca="1">IF(M49="","",VLOOKUP($B49,INDIRECT(L49),6,FALSE))</f>
        <v>4.5</v>
      </c>
      <c r="H49" s="69" t="str">
        <f ca="1">"U" &amp; ROW(H49)+1-$B49 &amp; ":U" &amp; ROW(H49)-$B49+VLOOKUP(1,INDIRECT("A" &amp; ROW(H49)+1-$B49 &amp; ":B999"),2,0)</f>
        <v>U49:U50</v>
      </c>
      <c r="I49" s="69" t="str">
        <f ca="1">"R" &amp; ROW(I49)+1-$B49 &amp; ":R" &amp; ROW(I49)-$B49+VLOOKUP(1,INDIRECT("A" &amp; ROW(I49)+1-$B49 &amp; ":B999"),2,0)</f>
        <v>R49:R50</v>
      </c>
      <c r="J49" s="69" t="str">
        <f ca="1">"S" &amp; ROW(J49)+1-$B49 &amp; ":S" &amp; ROW(J49)-$B49+VLOOKUP(1,INDIRECT("A" &amp; ROW(J49)+1-$B49 &amp; ":B999"),2,0)</f>
        <v>S49:S50</v>
      </c>
      <c r="K49" s="69" t="str">
        <f ca="1">"T" &amp; ROW(K49)+1-$B49 &amp; ":T" &amp; ROW(K49)-$B49+VLOOKUP(1,INDIRECT("A" &amp; ROW(K49)+1-$B49 &amp; ":B999"),2,0)</f>
        <v>T49:T50</v>
      </c>
      <c r="L49" s="69" t="str">
        <f ca="1">"M" &amp; ROW(I49)+1-$B49 &amp; ":U" &amp; ROW(I49)-$B49+VLOOKUP(1,INDIRECT("A" &amp; ROW(I49)+1-$B49 &amp; ":B999"),2,0)</f>
        <v>M49:U50</v>
      </c>
      <c r="M49" s="5">
        <f ca="1">IF(N49="","",RANK($U49,INDIRECT(H49),0))</f>
        <v>2</v>
      </c>
      <c r="N49" s="7">
        <v>12</v>
      </c>
      <c r="O49" s="76">
        <v>4</v>
      </c>
      <c r="P49" s="76">
        <v>0</v>
      </c>
      <c r="Q49" s="76">
        <v>0</v>
      </c>
      <c r="R49" s="76">
        <f>IF(RANK($O49,$O49:$Q49,0)=1,$O49,IF(RANK($P49,$O49:$Q49,0)=1,$P49,$Q49))</f>
        <v>4</v>
      </c>
      <c r="S49" s="76">
        <f>IF(RANK($O49,$O49:$Q49,0)=2,$O49,IF(RANK($P49,$O49:$Q49,0)=2,$P49,$Q49))</f>
        <v>0</v>
      </c>
      <c r="T49" s="76">
        <f>IF(RANK($O49,$O49:$Q49,0)=3,$O49,IF(RANK($P49,$O49:$Q49,0)=3,$P49,$Q49))</f>
        <v>0</v>
      </c>
      <c r="U49" s="76">
        <f>((($R49)*10000)+$S49)*10000+$T49+$N49/1000</f>
        <v>400000000.01200002</v>
      </c>
    </row>
    <row r="50" spans="1:23">
      <c r="A50" s="38">
        <f>IF(AND(N51=""),1,"")</f>
        <v>1</v>
      </c>
      <c r="B50" s="84">
        <f>IF(B49="",1,B49+1)</f>
        <v>2</v>
      </c>
      <c r="C50" s="84">
        <f ca="1">IF(M50="","",VLOOKUP($B50,INDIRECT(L50),2,FALSE))</f>
        <v>12</v>
      </c>
      <c r="D50" s="67" t="str">
        <f ca="1">IF($C50="","",IF(ISERROR(VLOOKUP(C50,Athletes,2,FALSE)),"Unknown Athlete",PROPER(VLOOKUP(C50,Athletes,2,FALSE))))</f>
        <v>Catherine Groves</v>
      </c>
      <c r="E50" s="67" t="str">
        <f ca="1">IF($C50="","",IF(VLOOKUP(C50,Athletes,3,FALSE)="","",VLOOKUP(C50,Athletes,3,FALSE)))</f>
        <v>CAC</v>
      </c>
      <c r="F50" s="67" t="str">
        <f ca="1">IF($C50="","",IF(ISERROR(VLOOKUP(C50,Athletes,7,FALSE)),"",VLOOKUP(C50,Athletes,7,FALSE)))</f>
        <v>U11G</v>
      </c>
      <c r="G50" s="85">
        <f ca="1">IF(M50="","",VLOOKUP($B50,INDIRECT(L50),6,FALSE))</f>
        <v>4</v>
      </c>
      <c r="H50" s="69" t="str">
        <f ca="1">"U" &amp; ROW(H50)+1-$B50 &amp; ":U" &amp; ROW(H50)-$B50+VLOOKUP(1,INDIRECT("A" &amp; ROW(H50)+1-$B50 &amp; ":B999"),2,0)</f>
        <v>U49:U50</v>
      </c>
      <c r="I50" s="69" t="str">
        <f ca="1">"R" &amp; ROW(I50)+1-$B50 &amp; ":R" &amp; ROW(I50)-$B50+VLOOKUP(1,INDIRECT("A" &amp; ROW(I50)+1-$B50 &amp; ":B999"),2,0)</f>
        <v>R49:R50</v>
      </c>
      <c r="J50" s="69" t="str">
        <f ca="1">"S" &amp; ROW(J50)+1-$B50 &amp; ":S" &amp; ROW(J50)-$B50+VLOOKUP(1,INDIRECT("A" &amp; ROW(J50)+1-$B50 &amp; ":B999"),2,0)</f>
        <v>S49:S50</v>
      </c>
      <c r="K50" s="69" t="str">
        <f ca="1">"T" &amp; ROW(K50)+1-$B50 &amp; ":T" &amp; ROW(K50)-$B50+VLOOKUP(1,INDIRECT("A" &amp; ROW(K50)+1-$B50 &amp; ":B999"),2,0)</f>
        <v>T49:T50</v>
      </c>
      <c r="L50" s="69" t="str">
        <f ca="1">"M" &amp; ROW(I50)+1-$B50 &amp; ":U" &amp; ROW(I50)-$B50+VLOOKUP(1,INDIRECT("A" &amp; ROW(I50)+1-$B50 &amp; ":B999"),2,0)</f>
        <v>M49:U50</v>
      </c>
      <c r="M50" s="5">
        <f ca="1">IF(N50="","",RANK($U50,INDIRECT(H50),0))</f>
        <v>1</v>
      </c>
      <c r="N50" s="7">
        <v>11</v>
      </c>
      <c r="O50" s="76">
        <v>4.5</v>
      </c>
      <c r="P50" s="76">
        <v>0</v>
      </c>
      <c r="Q50" s="76">
        <v>0</v>
      </c>
      <c r="R50" s="76">
        <f>IF(RANK($O50,$O50:$Q50,0)=1,$O50,IF(RANK($P50,$O50:$Q50,0)=1,$P50,$Q50))</f>
        <v>4.5</v>
      </c>
      <c r="S50" s="76">
        <f>IF(RANK($O50,$O50:$Q50,0)=2,$O50,IF(RANK($P50,$O50:$Q50,0)=2,$P50,$Q50))</f>
        <v>0</v>
      </c>
      <c r="T50" s="76">
        <f>IF(RANK($O50,$O50:$Q50,0)=3,$O50,IF(RANK($P50,$O50:$Q50,0)=3,$P50,$Q50))</f>
        <v>0</v>
      </c>
      <c r="U50" s="76">
        <f>((($R50)*10000)+$S50)*10000+$T50+$N50/1000</f>
        <v>450000000.01099998</v>
      </c>
    </row>
    <row r="51" spans="1:2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</row>
    <row r="53" spans="1:2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</row>
    <row r="54" spans="1:23" ht="18">
      <c r="B54" s="66" t="s">
        <v>10</v>
      </c>
      <c r="C54" s="66" t="s">
        <v>146</v>
      </c>
      <c r="E54" s="66"/>
      <c r="G54" s="68"/>
      <c r="N54" s="70" t="s">
        <v>15</v>
      </c>
      <c r="O54" s="71"/>
      <c r="P54" s="71"/>
      <c r="Q54" s="72"/>
      <c r="R54" s="72"/>
      <c r="S54" s="72"/>
      <c r="T54" s="72"/>
      <c r="U54" s="73"/>
      <c r="V54" s="73"/>
      <c r="W54" s="73"/>
    </row>
    <row r="55" spans="1:23" ht="15.75" customHeight="1">
      <c r="B55" s="66"/>
      <c r="D55" s="66"/>
      <c r="E55" s="74"/>
      <c r="N55" s="5"/>
      <c r="R55" s="76"/>
      <c r="S55" s="76"/>
      <c r="T55" s="76"/>
    </row>
    <row r="56" spans="1:23" ht="15.75" thickBot="1">
      <c r="A56" s="40" t="s">
        <v>50</v>
      </c>
      <c r="B56" s="10" t="s">
        <v>9</v>
      </c>
      <c r="C56" s="10" t="s">
        <v>62</v>
      </c>
      <c r="D56" s="10" t="s">
        <v>6</v>
      </c>
      <c r="E56" s="10" t="s">
        <v>7</v>
      </c>
      <c r="F56" s="10" t="s">
        <v>49</v>
      </c>
      <c r="G56" s="43" t="s">
        <v>12</v>
      </c>
      <c r="H56" s="79" t="s">
        <v>54</v>
      </c>
      <c r="I56" s="79" t="s">
        <v>51</v>
      </c>
      <c r="J56" s="79" t="s">
        <v>52</v>
      </c>
      <c r="K56" s="79" t="s">
        <v>53</v>
      </c>
      <c r="L56" s="79" t="s">
        <v>24</v>
      </c>
      <c r="M56" s="80" t="s">
        <v>23</v>
      </c>
      <c r="N56" s="81" t="s">
        <v>62</v>
      </c>
      <c r="O56" s="82" t="s">
        <v>16</v>
      </c>
      <c r="P56" s="82" t="s">
        <v>17</v>
      </c>
      <c r="Q56" s="82" t="s">
        <v>18</v>
      </c>
      <c r="R56" s="83" t="s">
        <v>19</v>
      </c>
      <c r="S56" s="83" t="s">
        <v>20</v>
      </c>
      <c r="T56" s="83" t="s">
        <v>21</v>
      </c>
      <c r="U56" s="80" t="s">
        <v>22</v>
      </c>
    </row>
    <row r="57" spans="1:23" ht="15">
      <c r="B57" s="77"/>
      <c r="C57" s="77"/>
      <c r="D57" s="77"/>
      <c r="E57" s="77"/>
      <c r="F57" s="77"/>
      <c r="G57" s="78"/>
      <c r="H57" s="69"/>
      <c r="I57" s="69"/>
      <c r="N57" s="5"/>
      <c r="R57" s="76"/>
      <c r="S57" s="76"/>
      <c r="T57" s="76"/>
      <c r="U57" s="76"/>
    </row>
    <row r="58" spans="1:23">
      <c r="A58" s="38" t="str">
        <f>IF(AND(N59=""),1,"")</f>
        <v/>
      </c>
      <c r="B58" s="84">
        <f>IF(B57="",1,B57+1)</f>
        <v>1</v>
      </c>
      <c r="C58" s="84">
        <f ca="1">IF(M58="","",VLOOKUP($B58,INDIRECT(L58),2,FALSE))</f>
        <v>19</v>
      </c>
      <c r="D58" s="67" t="str">
        <f ca="1">IF($C58="","",IF(ISERROR(VLOOKUP(C58,Athletes,2,FALSE)),"Unknown Athlete",PROPER(VLOOKUP(C58,Athletes,2,FALSE))))</f>
        <v>Isaac Ketterer</v>
      </c>
      <c r="E58" s="67" t="str">
        <f ca="1">IF($C58="","",IF(VLOOKUP(C58,Athletes,3,FALSE)="","",VLOOKUP(C58,Athletes,3,FALSE)))</f>
        <v>N+P</v>
      </c>
      <c r="F58" s="67" t="str">
        <f ca="1">IF($C58="","",IF(ISERROR(VLOOKUP(C58,Athletes,7,FALSE)),"",VLOOKUP(C58,Athletes,7,FALSE)))</f>
        <v>U10B</v>
      </c>
      <c r="G58" s="85">
        <f ca="1">IF(M58="","",VLOOKUP($B58,INDIRECT(L58),6,FALSE))</f>
        <v>4.5</v>
      </c>
      <c r="H58" s="69" t="str">
        <f ca="1">"U" &amp; ROW(H58)+1-$B58 &amp; ":U" &amp; ROW(H58)-$B58+VLOOKUP(1,INDIRECT("A" &amp; ROW(H58)+1-$B58 &amp; ":B999"),2,0)</f>
        <v>U58:U61</v>
      </c>
      <c r="I58" s="69" t="str">
        <f ca="1">"R" &amp; ROW(I58)+1-$B58 &amp; ":R" &amp; ROW(I58)-$B58+VLOOKUP(1,INDIRECT("A" &amp; ROW(I58)+1-$B58 &amp; ":B999"),2,0)</f>
        <v>R58:R61</v>
      </c>
      <c r="J58" s="69" t="str">
        <f ca="1">"S" &amp; ROW(J58)+1-$B58 &amp; ":S" &amp; ROW(J58)-$B58+VLOOKUP(1,INDIRECT("A" &amp; ROW(J58)+1-$B58 &amp; ":B999"),2,0)</f>
        <v>S58:S61</v>
      </c>
      <c r="K58" s="69" t="str">
        <f ca="1">"T" &amp; ROW(K58)+1-$B58 &amp; ":T" &amp; ROW(K58)-$B58+VLOOKUP(1,INDIRECT("A" &amp; ROW(K58)+1-$B58 &amp; ":B999"),2,0)</f>
        <v>T58:T61</v>
      </c>
      <c r="L58" s="69" t="str">
        <f ca="1">"M" &amp; ROW(I58)+1-$B58 &amp; ":U" &amp; ROW(I58)-$B58+VLOOKUP(1,INDIRECT("A" &amp; ROW(I58)+1-$B58 &amp; ":B999"),2,0)</f>
        <v>M58:U61</v>
      </c>
      <c r="M58" s="5">
        <f ca="1">IF(N58="","",RANK($U58,INDIRECT(H58),0))</f>
        <v>1</v>
      </c>
      <c r="N58" s="7">
        <v>19</v>
      </c>
      <c r="O58" s="76">
        <v>4.5</v>
      </c>
      <c r="P58" s="76">
        <v>0</v>
      </c>
      <c r="Q58" s="76">
        <v>0</v>
      </c>
      <c r="R58" s="76">
        <f>IF(RANK($O58,$O58:$Q58,0)=1,$O58,IF(RANK($P58,$O58:$Q58,0)=1,$P58,$Q58))</f>
        <v>4.5</v>
      </c>
      <c r="S58" s="76">
        <f>IF(RANK($O58,$O58:$Q58,0)=2,$O58,IF(RANK($P58,$O58:$Q58,0)=2,$P58,$Q58))</f>
        <v>0</v>
      </c>
      <c r="T58" s="76">
        <f>IF(RANK($O58,$O58:$Q58,0)=3,$O58,IF(RANK($P58,$O58:$Q58,0)=3,$P58,$Q58))</f>
        <v>0</v>
      </c>
      <c r="U58" s="76">
        <f>((($R58)*10000)+$S58)*10000+$T58+$N58/1000</f>
        <v>450000000.01899999</v>
      </c>
    </row>
    <row r="59" spans="1:23">
      <c r="A59" s="38" t="str">
        <f>IF(AND(N60=""),1,"")</f>
        <v/>
      </c>
      <c r="B59" s="84">
        <f>IF(B58="",1,B58+1)</f>
        <v>2</v>
      </c>
      <c r="C59" s="84">
        <f ca="1">IF(M59="","",VLOOKUP($B59,INDIRECT(L59),2,FALSE))</f>
        <v>13</v>
      </c>
      <c r="D59" s="67" t="str">
        <f ca="1">IF($C59="","",IF(ISERROR(VLOOKUP(C59,Athletes,2,FALSE)),"Unknown Athlete",PROPER(VLOOKUP(C59,Athletes,2,FALSE))))</f>
        <v>Ayden Daiearnshaw</v>
      </c>
      <c r="E59" s="67" t="str">
        <f ca="1">IF($C59="","",IF(VLOOKUP(C59,Athletes,3,FALSE)="","",VLOOKUP(C59,Athletes,3,FALSE)))</f>
        <v>CAC</v>
      </c>
      <c r="F59" s="67" t="str">
        <f ca="1">IF($C59="","",IF(ISERROR(VLOOKUP(C59,Athletes,7,FALSE)),"",VLOOKUP(C59,Athletes,7,FALSE)))</f>
        <v>U10B</v>
      </c>
      <c r="G59" s="85">
        <f ca="1">IF(M59="","",VLOOKUP($B59,INDIRECT(L59),6,FALSE))</f>
        <v>4.5</v>
      </c>
      <c r="H59" s="69" t="str">
        <f ca="1">"U" &amp; ROW(H59)+1-$B59 &amp; ":U" &amp; ROW(H59)-$B59+VLOOKUP(1,INDIRECT("A" &amp; ROW(H59)+1-$B59 &amp; ":B999"),2,0)</f>
        <v>U58:U61</v>
      </c>
      <c r="I59" s="69" t="str">
        <f ca="1">"R" &amp; ROW(I59)+1-$B59 &amp; ":R" &amp; ROW(I59)-$B59+VLOOKUP(1,INDIRECT("A" &amp; ROW(I59)+1-$B59 &amp; ":B999"),2,0)</f>
        <v>R58:R61</v>
      </c>
      <c r="J59" s="69" t="str">
        <f ca="1">"S" &amp; ROW(J59)+1-$B59 &amp; ":S" &amp; ROW(J59)-$B59+VLOOKUP(1,INDIRECT("A" &amp; ROW(J59)+1-$B59 &amp; ":B999"),2,0)</f>
        <v>S58:S61</v>
      </c>
      <c r="K59" s="69" t="str">
        <f ca="1">"T" &amp; ROW(K59)+1-$B59 &amp; ":T" &amp; ROW(K59)-$B59+VLOOKUP(1,INDIRECT("A" &amp; ROW(K59)+1-$B59 &amp; ":B999"),2,0)</f>
        <v>T58:T61</v>
      </c>
      <c r="L59" s="69" t="str">
        <f ca="1">"M" &amp; ROW(I59)+1-$B59 &amp; ":U" &amp; ROW(I59)-$B59+VLOOKUP(1,INDIRECT("A" &amp; ROW(I59)+1-$B59 &amp; ":B999"),2,0)</f>
        <v>M58:U61</v>
      </c>
      <c r="M59" s="5">
        <f ca="1">IF(N59="","",RANK($U59,INDIRECT(H59),0))</f>
        <v>3</v>
      </c>
      <c r="N59" s="7">
        <v>6</v>
      </c>
      <c r="O59" s="76">
        <v>4.25</v>
      </c>
      <c r="P59" s="76">
        <v>0</v>
      </c>
      <c r="Q59" s="76">
        <v>0</v>
      </c>
      <c r="R59" s="76">
        <f>IF(RANK($O59,$O59:$Q59,0)=1,$O59,IF(RANK($P59,$O59:$Q59,0)=1,$P59,$Q59))</f>
        <v>4.25</v>
      </c>
      <c r="S59" s="76">
        <f>IF(RANK($O59,$O59:$Q59,0)=2,$O59,IF(RANK($P59,$O59:$Q59,0)=2,$P59,$Q59))</f>
        <v>0</v>
      </c>
      <c r="T59" s="76">
        <f>IF(RANK($O59,$O59:$Q59,0)=3,$O59,IF(RANK($P59,$O59:$Q59,0)=3,$P59,$Q59))</f>
        <v>0</v>
      </c>
      <c r="U59" s="76">
        <f>((($R59)*10000)+$S59)*10000+$T59+$N59/1000</f>
        <v>425000000.00599998</v>
      </c>
    </row>
    <row r="60" spans="1:23">
      <c r="A60" s="38" t="str">
        <f>IF(AND(N61=""),1,"")</f>
        <v/>
      </c>
      <c r="B60" s="84">
        <f>IF(B59="",1,B59+1)</f>
        <v>3</v>
      </c>
      <c r="C60" s="84">
        <f ca="1">IF(M60="","",VLOOKUP($B60,INDIRECT(L60),2,FALSE))</f>
        <v>6</v>
      </c>
      <c r="D60" s="67" t="str">
        <f ca="1">IF($C60="","",IF(ISERROR(VLOOKUP(C60,Athletes,2,FALSE)),"Unknown Athlete",PROPER(VLOOKUP(C60,Athletes,2,FALSE))))</f>
        <v>Thomas Keaney</v>
      </c>
      <c r="E60" s="67" t="str">
        <f ca="1">IF($C60="","",IF(VLOOKUP(C60,Athletes,3,FALSE)="","",VLOOKUP(C60,Athletes,3,FALSE)))</f>
        <v>CAC</v>
      </c>
      <c r="F60" s="67" t="str">
        <f ca="1">IF($C60="","",IF(ISERROR(VLOOKUP(C60,Athletes,7,FALSE)),"",VLOOKUP(C60,Athletes,7,FALSE)))</f>
        <v>U10B</v>
      </c>
      <c r="G60" s="85">
        <f ca="1">IF(M60="","",VLOOKUP($B60,INDIRECT(L60),6,FALSE))</f>
        <v>4.25</v>
      </c>
      <c r="H60" s="69" t="str">
        <f ca="1">"U" &amp; ROW(H60)+1-$B60 &amp; ":U" &amp; ROW(H60)-$B60+VLOOKUP(1,INDIRECT("A" &amp; ROW(H60)+1-$B60 &amp; ":B999"),2,0)</f>
        <v>U58:U61</v>
      </c>
      <c r="I60" s="69" t="str">
        <f ca="1">"R" &amp; ROW(I60)+1-$B60 &amp; ":R" &amp; ROW(I60)-$B60+VLOOKUP(1,INDIRECT("A" &amp; ROW(I60)+1-$B60 &amp; ":B999"),2,0)</f>
        <v>R58:R61</v>
      </c>
      <c r="J60" s="69" t="str">
        <f ca="1">"S" &amp; ROW(J60)+1-$B60 &amp; ":S" &amp; ROW(J60)-$B60+VLOOKUP(1,INDIRECT("A" &amp; ROW(J60)+1-$B60 &amp; ":B999"),2,0)</f>
        <v>S58:S61</v>
      </c>
      <c r="K60" s="69" t="str">
        <f ca="1">"T" &amp; ROW(K60)+1-$B60 &amp; ":T" &amp; ROW(K60)-$B60+VLOOKUP(1,INDIRECT("A" &amp; ROW(K60)+1-$B60 &amp; ":B999"),2,0)</f>
        <v>T58:T61</v>
      </c>
      <c r="L60" s="69" t="str">
        <f ca="1">"M" &amp; ROW(I60)+1-$B60 &amp; ":U" &amp; ROW(I60)-$B60+VLOOKUP(1,INDIRECT("A" &amp; ROW(I60)+1-$B60 &amp; ":B999"),2,0)</f>
        <v>M58:U61</v>
      </c>
      <c r="M60" s="5">
        <f ca="1">IF(N60="","",RANK($U60,INDIRECT(H60),0))</f>
        <v>2</v>
      </c>
      <c r="N60" s="7">
        <v>13</v>
      </c>
      <c r="O60" s="76">
        <v>4.5</v>
      </c>
      <c r="P60" s="76">
        <v>0</v>
      </c>
      <c r="Q60" s="76">
        <v>0</v>
      </c>
      <c r="R60" s="76">
        <f>IF(RANK($O60,$O60:$Q60,0)=1,$O60,IF(RANK($P60,$O60:$Q60,0)=1,$P60,$Q60))</f>
        <v>4.5</v>
      </c>
      <c r="S60" s="76">
        <f>IF(RANK($O60,$O60:$Q60,0)=2,$O60,IF(RANK($P60,$O60:$Q60,0)=2,$P60,$Q60))</f>
        <v>0</v>
      </c>
      <c r="T60" s="76">
        <f>IF(RANK($O60,$O60:$Q60,0)=3,$O60,IF(RANK($P60,$O60:$Q60,0)=3,$P60,$Q60))</f>
        <v>0</v>
      </c>
      <c r="U60" s="76">
        <f>((($R60)*10000)+$S60)*10000+$T60+$N60/1000</f>
        <v>450000000.01300001</v>
      </c>
    </row>
    <row r="61" spans="1:23">
      <c r="A61" s="38">
        <f>IF(AND(N62=""),1,"")</f>
        <v>1</v>
      </c>
      <c r="B61" s="84">
        <f>IF(B60="",1,B60+1)</f>
        <v>4</v>
      </c>
      <c r="C61" s="84">
        <f ca="1">IF(M61="","",VLOOKUP($B61,INDIRECT(L61),2,FALSE))</f>
        <v>9</v>
      </c>
      <c r="D61" s="67" t="str">
        <f ca="1">IF($C61="","",IF(ISERROR(VLOOKUP(C61,Athletes,2,FALSE)),"Unknown Athlete",PROPER(VLOOKUP(C61,Athletes,2,FALSE))))</f>
        <v>Morgan Sinden</v>
      </c>
      <c r="E61" s="67" t="str">
        <f ca="1">IF($C61="","",IF(VLOOKUP(C61,Athletes,3,FALSE)="","",VLOOKUP(C61,Athletes,3,FALSE)))</f>
        <v>CAC</v>
      </c>
      <c r="F61" s="67" t="str">
        <f ca="1">IF($C61="","",IF(ISERROR(VLOOKUP(C61,Athletes,7,FALSE)),"",VLOOKUP(C61,Athletes,7,FALSE)))</f>
        <v>U10B</v>
      </c>
      <c r="G61" s="85">
        <f ca="1">IF(M61="","",VLOOKUP($B61,INDIRECT(L61),6,FALSE))</f>
        <v>3.5</v>
      </c>
      <c r="H61" s="69" t="str">
        <f ca="1">"U" &amp; ROW(H61)+1-$B61 &amp; ":U" &amp; ROW(H61)-$B61+VLOOKUP(1,INDIRECT("A" &amp; ROW(H61)+1-$B61 &amp; ":B999"),2,0)</f>
        <v>U58:U61</v>
      </c>
      <c r="I61" s="69" t="str">
        <f ca="1">"R" &amp; ROW(I61)+1-$B61 &amp; ":R" &amp; ROW(I61)-$B61+VLOOKUP(1,INDIRECT("A" &amp; ROW(I61)+1-$B61 &amp; ":B999"),2,0)</f>
        <v>R58:R61</v>
      </c>
      <c r="J61" s="69" t="str">
        <f ca="1">"S" &amp; ROW(J61)+1-$B61 &amp; ":S" &amp; ROW(J61)-$B61+VLOOKUP(1,INDIRECT("A" &amp; ROW(J61)+1-$B61 &amp; ":B999"),2,0)</f>
        <v>S58:S61</v>
      </c>
      <c r="K61" s="69" t="str">
        <f ca="1">"T" &amp; ROW(K61)+1-$B61 &amp; ":T" &amp; ROW(K61)-$B61+VLOOKUP(1,INDIRECT("A" &amp; ROW(K61)+1-$B61 &amp; ":B999"),2,0)</f>
        <v>T58:T61</v>
      </c>
      <c r="L61" s="69" t="str">
        <f ca="1">"M" &amp; ROW(I61)+1-$B61 &amp; ":U" &amp; ROW(I61)-$B61+VLOOKUP(1,INDIRECT("A" &amp; ROW(I61)+1-$B61 &amp; ":B999"),2,0)</f>
        <v>M58:U61</v>
      </c>
      <c r="M61" s="5">
        <f ca="1">IF(N61="","",RANK($U61,INDIRECT(H61),0))</f>
        <v>4</v>
      </c>
      <c r="N61" s="7">
        <v>9</v>
      </c>
      <c r="O61" s="76">
        <v>3.5</v>
      </c>
      <c r="P61" s="76">
        <v>0</v>
      </c>
      <c r="Q61" s="76">
        <v>0</v>
      </c>
      <c r="R61" s="76">
        <f>IF(RANK($O61,$O61:$Q61,0)=1,$O61,IF(RANK($P61,$O61:$Q61,0)=1,$P61,$Q61))</f>
        <v>3.5</v>
      </c>
      <c r="S61" s="76">
        <f>IF(RANK($O61,$O61:$Q61,0)=2,$O61,IF(RANK($P61,$O61:$Q61,0)=2,$P61,$Q61))</f>
        <v>0</v>
      </c>
      <c r="T61" s="76">
        <f>IF(RANK($O61,$O61:$Q61,0)=3,$O61,IF(RANK($P61,$O61:$Q61,0)=3,$P61,$Q61))</f>
        <v>0</v>
      </c>
      <c r="U61" s="76">
        <f>((($R61)*10000)+$S61)*10000+$T61+$N61/1000</f>
        <v>350000000.009</v>
      </c>
    </row>
    <row r="62" spans="1:2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  <row r="63" spans="1:2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</row>
    <row r="64" spans="1:2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</row>
    <row r="65" spans="1:23" ht="18">
      <c r="B65" s="66" t="s">
        <v>10</v>
      </c>
      <c r="C65" s="66" t="s">
        <v>147</v>
      </c>
      <c r="E65" s="66"/>
      <c r="G65" s="68"/>
      <c r="N65" s="70" t="s">
        <v>15</v>
      </c>
      <c r="O65" s="71"/>
      <c r="P65" s="71"/>
      <c r="Q65" s="72"/>
      <c r="R65" s="72"/>
      <c r="S65" s="72"/>
      <c r="T65" s="72"/>
      <c r="U65" s="73"/>
      <c r="V65" s="73"/>
      <c r="W65" s="73"/>
    </row>
    <row r="66" spans="1:23" ht="15.75" customHeight="1">
      <c r="B66" s="66"/>
      <c r="D66" s="66"/>
      <c r="E66" s="74"/>
      <c r="N66" s="5"/>
      <c r="R66" s="76"/>
      <c r="S66" s="76"/>
      <c r="T66" s="76"/>
    </row>
    <row r="67" spans="1:23" ht="15.75" thickBot="1">
      <c r="A67" s="40" t="s">
        <v>50</v>
      </c>
      <c r="B67" s="10" t="s">
        <v>9</v>
      </c>
      <c r="C67" s="10" t="s">
        <v>62</v>
      </c>
      <c r="D67" s="10" t="s">
        <v>6</v>
      </c>
      <c r="E67" s="10" t="s">
        <v>7</v>
      </c>
      <c r="F67" s="10" t="s">
        <v>49</v>
      </c>
      <c r="G67" s="43" t="s">
        <v>12</v>
      </c>
      <c r="H67" s="79" t="s">
        <v>54</v>
      </c>
      <c r="I67" s="79" t="s">
        <v>51</v>
      </c>
      <c r="J67" s="79" t="s">
        <v>52</v>
      </c>
      <c r="K67" s="79" t="s">
        <v>53</v>
      </c>
      <c r="L67" s="79" t="s">
        <v>24</v>
      </c>
      <c r="M67" s="80" t="s">
        <v>23</v>
      </c>
      <c r="N67" s="81" t="s">
        <v>62</v>
      </c>
      <c r="O67" s="82" t="s">
        <v>16</v>
      </c>
      <c r="P67" s="82" t="s">
        <v>17</v>
      </c>
      <c r="Q67" s="82" t="s">
        <v>18</v>
      </c>
      <c r="R67" s="83" t="s">
        <v>19</v>
      </c>
      <c r="S67" s="83" t="s">
        <v>20</v>
      </c>
      <c r="T67" s="83" t="s">
        <v>21</v>
      </c>
      <c r="U67" s="80" t="s">
        <v>22</v>
      </c>
    </row>
    <row r="68" spans="1:23" ht="15">
      <c r="B68" s="77"/>
      <c r="C68" s="77"/>
      <c r="D68" s="77"/>
      <c r="E68" s="77"/>
      <c r="F68" s="77"/>
      <c r="G68" s="78"/>
      <c r="H68" s="69"/>
      <c r="I68" s="69"/>
      <c r="N68" s="5"/>
      <c r="R68" s="76"/>
      <c r="S68" s="76"/>
      <c r="T68" s="76"/>
      <c r="U68" s="76"/>
    </row>
    <row r="69" spans="1:23">
      <c r="A69" s="38" t="str">
        <f>IF(AND(N70=""),1,"")</f>
        <v/>
      </c>
      <c r="B69" s="84">
        <f>IF(B68="",1,B68+1)</f>
        <v>1</v>
      </c>
      <c r="C69" s="84">
        <f ca="1">IF(M69="","",VLOOKUP($B69,INDIRECT(L69),2,FALSE))</f>
        <v>16</v>
      </c>
      <c r="D69" s="67" t="str">
        <f ca="1">IF($C69="","",IF(ISERROR(VLOOKUP(C69,Athletes,2,FALSE)),"Unknown Athlete",PROPER(VLOOKUP(C69,Athletes,2,FALSE))))</f>
        <v>Kaitlin Keaney</v>
      </c>
      <c r="E69" s="67" t="str">
        <f ca="1">IF($C69="","",IF(VLOOKUP(C69,Athletes,3,FALSE)="","",VLOOKUP(C69,Athletes,3,FALSE)))</f>
        <v>CAC</v>
      </c>
      <c r="F69" s="67" t="str">
        <f ca="1">IF($C69="","",IF(ISERROR(VLOOKUP(C69,Athletes,7,FALSE)),"",VLOOKUP(C69,Athletes,7,FALSE)))</f>
        <v>U10G</v>
      </c>
      <c r="G69" s="85">
        <f ca="1">IF(M69="","",VLOOKUP($B69,INDIRECT(L69),6,FALSE))</f>
        <v>4</v>
      </c>
      <c r="H69" s="69" t="str">
        <f ca="1">"U" &amp; ROW(H69)+1-$B69 &amp; ":U" &amp; ROW(H69)-$B69+VLOOKUP(1,INDIRECT("A" &amp; ROW(H69)+1-$B69 &amp; ":B999"),2,0)</f>
        <v>U69:U71</v>
      </c>
      <c r="I69" s="69" t="str">
        <f ca="1">"R" &amp; ROW(I69)+1-$B69 &amp; ":R" &amp; ROW(I69)-$B69+VLOOKUP(1,INDIRECT("A" &amp; ROW(I69)+1-$B69 &amp; ":B999"),2,0)</f>
        <v>R69:R71</v>
      </c>
      <c r="J69" s="69" t="str">
        <f ca="1">"S" &amp; ROW(J69)+1-$B69 &amp; ":S" &amp; ROW(J69)-$B69+VLOOKUP(1,INDIRECT("A" &amp; ROW(J69)+1-$B69 &amp; ":B999"),2,0)</f>
        <v>S69:S71</v>
      </c>
      <c r="K69" s="69" t="str">
        <f ca="1">"T" &amp; ROW(K69)+1-$B69 &amp; ":T" &amp; ROW(K69)-$B69+VLOOKUP(1,INDIRECT("A" &amp; ROW(K69)+1-$B69 &amp; ":B999"),2,0)</f>
        <v>T69:T71</v>
      </c>
      <c r="L69" s="69" t="str">
        <f ca="1">"M" &amp; ROW(I69)+1-$B69 &amp; ":U" &amp; ROW(I69)-$B69+VLOOKUP(1,INDIRECT("A" &amp; ROW(I69)+1-$B69 &amp; ":B999"),2,0)</f>
        <v>M69:U71</v>
      </c>
      <c r="M69" s="5">
        <f ca="1">IF(N69="","",RANK($U69,INDIRECT(H69),0))</f>
        <v>1</v>
      </c>
      <c r="N69" s="7">
        <v>16</v>
      </c>
      <c r="O69" s="76">
        <v>4</v>
      </c>
      <c r="P69" s="76">
        <v>0</v>
      </c>
      <c r="Q69" s="76">
        <v>0</v>
      </c>
      <c r="R69" s="76">
        <f>IF(RANK($O69,$O69:$Q69,0)=1,$O69,IF(RANK($P69,$O69:$Q69,0)=1,$P69,$Q69))</f>
        <v>4</v>
      </c>
      <c r="S69" s="76">
        <f>IF(RANK($O69,$O69:$Q69,0)=2,$O69,IF(RANK($P69,$O69:$Q69,0)=2,$P69,$Q69))</f>
        <v>0</v>
      </c>
      <c r="T69" s="76">
        <f>IF(RANK($O69,$O69:$Q69,0)=3,$O69,IF(RANK($P69,$O69:$Q69,0)=3,$P69,$Q69))</f>
        <v>0</v>
      </c>
      <c r="U69" s="76">
        <f>((($R69)*10000)+$S69)*10000+$T69+$N69/1000</f>
        <v>400000000.01599997</v>
      </c>
    </row>
    <row r="70" spans="1:23">
      <c r="A70" s="38" t="str">
        <f>IF(AND(N71=""),1,"")</f>
        <v/>
      </c>
      <c r="B70" s="84">
        <f>IF(B69="",1,B69+1)</f>
        <v>2</v>
      </c>
      <c r="C70" s="84">
        <f ca="1">IF(M70="","",VLOOKUP($B70,INDIRECT(L70),2,FALSE))</f>
        <v>7</v>
      </c>
      <c r="D70" s="67" t="str">
        <f ca="1">IF($C70="","",IF(ISERROR(VLOOKUP(C70,Athletes,2,FALSE)),"Unknown Athlete",PROPER(VLOOKUP(C70,Athletes,2,FALSE))))</f>
        <v>Abbie Downing</v>
      </c>
      <c r="E70" s="67" t="str">
        <f ca="1">IF($C70="","",IF(VLOOKUP(C70,Athletes,3,FALSE)="","",VLOOKUP(C70,Athletes,3,FALSE)))</f>
        <v>CAC</v>
      </c>
      <c r="F70" s="67" t="str">
        <f ca="1">IF($C70="","",IF(ISERROR(VLOOKUP(C70,Athletes,7,FALSE)),"",VLOOKUP(C70,Athletes,7,FALSE)))</f>
        <v>U10G</v>
      </c>
      <c r="G70" s="85">
        <f ca="1">IF(M70="","",VLOOKUP($B70,INDIRECT(L70),6,FALSE))</f>
        <v>3.25</v>
      </c>
      <c r="H70" s="69" t="str">
        <f ca="1">"U" &amp; ROW(H70)+1-$B70 &amp; ":U" &amp; ROW(H70)-$B70+VLOOKUP(1,INDIRECT("A" &amp; ROW(H70)+1-$B70 &amp; ":B999"),2,0)</f>
        <v>U69:U71</v>
      </c>
      <c r="I70" s="69" t="str">
        <f ca="1">"R" &amp; ROW(I70)+1-$B70 &amp; ":R" &amp; ROW(I70)-$B70+VLOOKUP(1,INDIRECT("A" &amp; ROW(I70)+1-$B70 &amp; ":B999"),2,0)</f>
        <v>R69:R71</v>
      </c>
      <c r="J70" s="69" t="str">
        <f ca="1">"S" &amp; ROW(J70)+1-$B70 &amp; ":S" &amp; ROW(J70)-$B70+VLOOKUP(1,INDIRECT("A" &amp; ROW(J70)+1-$B70 &amp; ":B999"),2,0)</f>
        <v>S69:S71</v>
      </c>
      <c r="K70" s="69" t="str">
        <f ca="1">"T" &amp; ROW(K70)+1-$B70 &amp; ":T" &amp; ROW(K70)-$B70+VLOOKUP(1,INDIRECT("A" &amp; ROW(K70)+1-$B70 &amp; ":B999"),2,0)</f>
        <v>T69:T71</v>
      </c>
      <c r="L70" s="69" t="str">
        <f ca="1">"M" &amp; ROW(I70)+1-$B70 &amp; ":U" &amp; ROW(I70)-$B70+VLOOKUP(1,INDIRECT("A" &amp; ROW(I70)+1-$B70 &amp; ":B999"),2,0)</f>
        <v>M69:U71</v>
      </c>
      <c r="M70" s="5">
        <f ca="1">IF(N70="","",RANK($U70,INDIRECT(H70),0))</f>
        <v>3</v>
      </c>
      <c r="N70" s="7">
        <v>4</v>
      </c>
      <c r="O70" s="76">
        <v>3.25</v>
      </c>
      <c r="P70" s="76">
        <v>0</v>
      </c>
      <c r="Q70" s="76">
        <v>0</v>
      </c>
      <c r="R70" s="76">
        <f>IF(RANK($O70,$O70:$Q70,0)=1,$O70,IF(RANK($P70,$O70:$Q70,0)=1,$P70,$Q70))</f>
        <v>3.25</v>
      </c>
      <c r="S70" s="76">
        <f>IF(RANK($O70,$O70:$Q70,0)=2,$O70,IF(RANK($P70,$O70:$Q70,0)=2,$P70,$Q70))</f>
        <v>0</v>
      </c>
      <c r="T70" s="76">
        <f>IF(RANK($O70,$O70:$Q70,0)=3,$O70,IF(RANK($P70,$O70:$Q70,0)=3,$P70,$Q70))</f>
        <v>0</v>
      </c>
      <c r="U70" s="76">
        <f>((($R70)*10000)+$S70)*10000+$T70+$N70/1000</f>
        <v>325000000.00400001</v>
      </c>
    </row>
    <row r="71" spans="1:23">
      <c r="A71" s="38">
        <f>IF(AND(N72=""),1,"")</f>
        <v>1</v>
      </c>
      <c r="B71" s="84">
        <f>IF(B70="",1,B70+1)</f>
        <v>3</v>
      </c>
      <c r="C71" s="84">
        <f ca="1">IF(M71="","",VLOOKUP($B71,INDIRECT(L71),2,FALSE))</f>
        <v>4</v>
      </c>
      <c r="D71" s="67" t="str">
        <f ca="1">IF($C71="","",IF(ISERROR(VLOOKUP(C71,Athletes,2,FALSE)),"Unknown Athlete",PROPER(VLOOKUP(C71,Athletes,2,FALSE))))</f>
        <v>Freya Miller</v>
      </c>
      <c r="E71" s="67" t="str">
        <f ca="1">IF($C71="","",IF(VLOOKUP(C71,Athletes,3,FALSE)="","",VLOOKUP(C71,Athletes,3,FALSE)))</f>
        <v>N+P</v>
      </c>
      <c r="F71" s="67" t="str">
        <f ca="1">IF($C71="","",IF(ISERROR(VLOOKUP(C71,Athletes,7,FALSE)),"",VLOOKUP(C71,Athletes,7,FALSE)))</f>
        <v>U10G</v>
      </c>
      <c r="G71" s="85">
        <f ca="1">IF(M71="","",VLOOKUP($B71,INDIRECT(L71),6,FALSE))</f>
        <v>3.25</v>
      </c>
      <c r="H71" s="69" t="str">
        <f ca="1">"U" &amp; ROW(H71)+1-$B71 &amp; ":U" &amp; ROW(H71)-$B71+VLOOKUP(1,INDIRECT("A" &amp; ROW(H71)+1-$B71 &amp; ":B999"),2,0)</f>
        <v>U69:U71</v>
      </c>
      <c r="I71" s="69" t="str">
        <f ca="1">"R" &amp; ROW(I71)+1-$B71 &amp; ":R" &amp; ROW(I71)-$B71+VLOOKUP(1,INDIRECT("A" &amp; ROW(I71)+1-$B71 &amp; ":B999"),2,0)</f>
        <v>R69:R71</v>
      </c>
      <c r="J71" s="69" t="str">
        <f ca="1">"S" &amp; ROW(J71)+1-$B71 &amp; ":S" &amp; ROW(J71)-$B71+VLOOKUP(1,INDIRECT("A" &amp; ROW(J71)+1-$B71 &amp; ":B999"),2,0)</f>
        <v>S69:S71</v>
      </c>
      <c r="K71" s="69" t="str">
        <f ca="1">"T" &amp; ROW(K71)+1-$B71 &amp; ":T" &amp; ROW(K71)-$B71+VLOOKUP(1,INDIRECT("A" &amp; ROW(K71)+1-$B71 &amp; ":B999"),2,0)</f>
        <v>T69:T71</v>
      </c>
      <c r="L71" s="69" t="str">
        <f ca="1">"M" &amp; ROW(I71)+1-$B71 &amp; ":U" &amp; ROW(I71)-$B71+VLOOKUP(1,INDIRECT("A" &amp; ROW(I71)+1-$B71 &amp; ":B999"),2,0)</f>
        <v>M69:U71</v>
      </c>
      <c r="M71" s="5">
        <f ca="1">IF(N71="","",RANK($U71,INDIRECT(H71),0))</f>
        <v>2</v>
      </c>
      <c r="N71" s="7">
        <v>7</v>
      </c>
      <c r="O71" s="76">
        <v>3.25</v>
      </c>
      <c r="P71" s="76">
        <v>0</v>
      </c>
      <c r="Q71" s="76">
        <v>0</v>
      </c>
      <c r="R71" s="76">
        <f>IF(RANK($O71,$O71:$Q71,0)=1,$O71,IF(RANK($P71,$O71:$Q71,0)=1,$P71,$Q71))</f>
        <v>3.25</v>
      </c>
      <c r="S71" s="76">
        <f>IF(RANK($O71,$O71:$Q71,0)=2,$O71,IF(RANK($P71,$O71:$Q71,0)=2,$P71,$Q71))</f>
        <v>0</v>
      </c>
      <c r="T71" s="76">
        <f>IF(RANK($O71,$O71:$Q71,0)=3,$O71,IF(RANK($P71,$O71:$Q71,0)=3,$P71,$Q71))</f>
        <v>0</v>
      </c>
      <c r="U71" s="76">
        <f>((($R71)*10000)+$S71)*10000+$T71+$N71/1000</f>
        <v>325000000.00700003</v>
      </c>
    </row>
    <row r="72" spans="1:2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</row>
    <row r="73" spans="1:2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</row>
    <row r="74" spans="1:2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</row>
    <row r="75" spans="1:23" ht="18">
      <c r="B75" s="66" t="s">
        <v>10</v>
      </c>
      <c r="C75" s="66" t="s">
        <v>148</v>
      </c>
      <c r="E75" s="66"/>
      <c r="G75" s="68"/>
      <c r="N75" s="70" t="s">
        <v>15</v>
      </c>
      <c r="O75" s="71"/>
      <c r="P75" s="71"/>
      <c r="Q75" s="72"/>
      <c r="R75" s="72"/>
      <c r="S75" s="72"/>
      <c r="T75" s="72"/>
      <c r="U75" s="73"/>
      <c r="V75" s="73"/>
      <c r="W75" s="73"/>
    </row>
    <row r="76" spans="1:23" ht="15.75" customHeight="1">
      <c r="B76" s="66"/>
      <c r="D76" s="66"/>
      <c r="E76" s="74"/>
      <c r="N76" s="5"/>
      <c r="R76" s="76"/>
      <c r="S76" s="76"/>
      <c r="T76" s="76"/>
    </row>
    <row r="77" spans="1:23" ht="15.75" thickBot="1">
      <c r="A77" s="40" t="s">
        <v>50</v>
      </c>
      <c r="B77" s="10" t="s">
        <v>9</v>
      </c>
      <c r="C77" s="10" t="s">
        <v>62</v>
      </c>
      <c r="D77" s="10" t="s">
        <v>6</v>
      </c>
      <c r="E77" s="10" t="s">
        <v>7</v>
      </c>
      <c r="F77" s="10" t="s">
        <v>49</v>
      </c>
      <c r="G77" s="43" t="s">
        <v>12</v>
      </c>
      <c r="H77" s="79" t="s">
        <v>54</v>
      </c>
      <c r="I77" s="79" t="s">
        <v>51</v>
      </c>
      <c r="J77" s="79" t="s">
        <v>52</v>
      </c>
      <c r="K77" s="79" t="s">
        <v>53</v>
      </c>
      <c r="L77" s="79" t="s">
        <v>24</v>
      </c>
      <c r="M77" s="80" t="s">
        <v>23</v>
      </c>
      <c r="N77" s="81" t="s">
        <v>62</v>
      </c>
      <c r="O77" s="82" t="s">
        <v>16</v>
      </c>
      <c r="P77" s="82" t="s">
        <v>17</v>
      </c>
      <c r="Q77" s="82" t="s">
        <v>18</v>
      </c>
      <c r="R77" s="83" t="s">
        <v>19</v>
      </c>
      <c r="S77" s="83" t="s">
        <v>20</v>
      </c>
      <c r="T77" s="83" t="s">
        <v>21</v>
      </c>
      <c r="U77" s="80" t="s">
        <v>22</v>
      </c>
    </row>
    <row r="78" spans="1:23" ht="15">
      <c r="B78" s="77"/>
      <c r="C78" s="77"/>
      <c r="D78" s="77"/>
      <c r="E78" s="77"/>
      <c r="F78" s="77"/>
      <c r="G78" s="78"/>
      <c r="H78" s="69"/>
      <c r="I78" s="69"/>
      <c r="N78" s="5"/>
      <c r="R78" s="76"/>
      <c r="S78" s="76"/>
      <c r="T78" s="76"/>
      <c r="U78" s="76"/>
    </row>
    <row r="79" spans="1:23">
      <c r="A79" s="38" t="str">
        <f>IF(AND(N80=""),1,"")</f>
        <v/>
      </c>
      <c r="B79" s="84">
        <f>IF(B78="",1,B78+1)</f>
        <v>1</v>
      </c>
      <c r="C79" s="84">
        <f ca="1">IF(M79="","",VLOOKUP($B79,INDIRECT(L79),2,FALSE))</f>
        <v>10</v>
      </c>
      <c r="D79" s="67" t="str">
        <f ca="1">IF($C79="","",IF(ISERROR(VLOOKUP(C79,Athletes,2,FALSE)),"Unknown Athlete",PROPER(VLOOKUP(C79,Athletes,2,FALSE))))</f>
        <v>Jemma Kearney</v>
      </c>
      <c r="E79" s="67" t="str">
        <f ca="1">IF($C79="","",IF(VLOOKUP(C79,Athletes,3,FALSE)="","",VLOOKUP(C79,Athletes,3,FALSE)))</f>
        <v>Unattached</v>
      </c>
      <c r="F79" s="67" t="str">
        <f ca="1">IF($C79="","",IF(ISERROR(VLOOKUP(C79,Athletes,7,FALSE)),"",VLOOKUP(C79,Athletes,7,FALSE)))</f>
        <v>U9G</v>
      </c>
      <c r="G79" s="85">
        <f ca="1">IF(M79="","",VLOOKUP($B79,INDIRECT(L79),6,FALSE))</f>
        <v>3</v>
      </c>
      <c r="H79" s="69" t="str">
        <f ca="1">"U" &amp; ROW(H79)+1-$B79 &amp; ":U" &amp; ROW(H79)-$B79+VLOOKUP(1,INDIRECT("A" &amp; ROW(H79)+1-$B79 &amp; ":B999"),2,0)</f>
        <v>U79:U80</v>
      </c>
      <c r="I79" s="69" t="str">
        <f ca="1">"R" &amp; ROW(I79)+1-$B79 &amp; ":R" &amp; ROW(I79)-$B79+VLOOKUP(1,INDIRECT("A" &amp; ROW(I79)+1-$B79 &amp; ":B999"),2,0)</f>
        <v>R79:R80</v>
      </c>
      <c r="J79" s="69" t="str">
        <f ca="1">"S" &amp; ROW(J79)+1-$B79 &amp; ":S" &amp; ROW(J79)-$B79+VLOOKUP(1,INDIRECT("A" &amp; ROW(J79)+1-$B79 &amp; ":B999"),2,0)</f>
        <v>S79:S80</v>
      </c>
      <c r="K79" s="69" t="str">
        <f ca="1">"T" &amp; ROW(K79)+1-$B79 &amp; ":T" &amp; ROW(K79)-$B79+VLOOKUP(1,INDIRECT("A" &amp; ROW(K79)+1-$B79 &amp; ":B999"),2,0)</f>
        <v>T79:T80</v>
      </c>
      <c r="L79" s="69" t="str">
        <f ca="1">"M" &amp; ROW(I79)+1-$B79 &amp; ":U" &amp; ROW(I79)-$B79+VLOOKUP(1,INDIRECT("A" &amp; ROW(I79)+1-$B79 &amp; ":B999"),2,0)</f>
        <v>M79:U80</v>
      </c>
      <c r="M79" s="5">
        <f ca="1">IF(N79="","",RANK($U79,INDIRECT(H79),0))</f>
        <v>2</v>
      </c>
      <c r="N79" s="7">
        <v>8</v>
      </c>
      <c r="O79" s="76">
        <v>3</v>
      </c>
      <c r="P79" s="76">
        <v>0</v>
      </c>
      <c r="Q79" s="76">
        <v>0</v>
      </c>
      <c r="R79" s="76">
        <f>IF(RANK($O79,$O79:$Q79,0)=1,$O79,IF(RANK($P79,$O79:$Q79,0)=1,$P79,$Q79))</f>
        <v>3</v>
      </c>
      <c r="S79" s="76">
        <f>IF(RANK($O79,$O79:$Q79,0)=2,$O79,IF(RANK($P79,$O79:$Q79,0)=2,$P79,$Q79))</f>
        <v>0</v>
      </c>
      <c r="T79" s="76">
        <f>IF(RANK($O79,$O79:$Q79,0)=3,$O79,IF(RANK($P79,$O79:$Q79,0)=3,$P79,$Q79))</f>
        <v>0</v>
      </c>
      <c r="U79" s="76">
        <f>((($R79)*10000)+$S79)*10000+$T79+$N79/1000</f>
        <v>300000000.00800002</v>
      </c>
    </row>
    <row r="80" spans="1:23">
      <c r="A80" s="38">
        <f>IF(AND(N81=""),1,"")</f>
        <v>1</v>
      </c>
      <c r="B80" s="84">
        <f>IF(B79="",1,B79+1)</f>
        <v>2</v>
      </c>
      <c r="C80" s="84">
        <f ca="1">IF(M80="","",VLOOKUP($B80,INDIRECT(L80),2,FALSE))</f>
        <v>8</v>
      </c>
      <c r="D80" s="67" t="str">
        <f ca="1">IF($C80="","",IF(ISERROR(VLOOKUP(C80,Athletes,2,FALSE)),"Unknown Athlete",PROPER(VLOOKUP(C80,Athletes,2,FALSE))))</f>
        <v>Chloe Thomas</v>
      </c>
      <c r="E80" s="67" t="str">
        <f ca="1">IF($C80="","",IF(VLOOKUP(C80,Athletes,3,FALSE)="","",VLOOKUP(C80,Athletes,3,FALSE)))</f>
        <v>Unattached</v>
      </c>
      <c r="F80" s="67" t="str">
        <f ca="1">IF($C80="","",IF(ISERROR(VLOOKUP(C80,Athletes,7,FALSE)),"",VLOOKUP(C80,Athletes,7,FALSE)))</f>
        <v>U9G</v>
      </c>
      <c r="G80" s="85">
        <f ca="1">IF(M80="","",VLOOKUP($B80,INDIRECT(L80),6,FALSE))</f>
        <v>3</v>
      </c>
      <c r="H80" s="69" t="str">
        <f ca="1">"U" &amp; ROW(H80)+1-$B80 &amp; ":U" &amp; ROW(H80)-$B80+VLOOKUP(1,INDIRECT("A" &amp; ROW(H80)+1-$B80 &amp; ":B999"),2,0)</f>
        <v>U79:U80</v>
      </c>
      <c r="I80" s="69" t="str">
        <f ca="1">"R" &amp; ROW(I80)+1-$B80 &amp; ":R" &amp; ROW(I80)-$B80+VLOOKUP(1,INDIRECT("A" &amp; ROW(I80)+1-$B80 &amp; ":B999"),2,0)</f>
        <v>R79:R80</v>
      </c>
      <c r="J80" s="69" t="str">
        <f ca="1">"S" &amp; ROW(J80)+1-$B80 &amp; ":S" &amp; ROW(J80)-$B80+VLOOKUP(1,INDIRECT("A" &amp; ROW(J80)+1-$B80 &amp; ":B999"),2,0)</f>
        <v>S79:S80</v>
      </c>
      <c r="K80" s="69" t="str">
        <f ca="1">"T" &amp; ROW(K80)+1-$B80 &amp; ":T" &amp; ROW(K80)-$B80+VLOOKUP(1,INDIRECT("A" &amp; ROW(K80)+1-$B80 &amp; ":B999"),2,0)</f>
        <v>T79:T80</v>
      </c>
      <c r="L80" s="69" t="str">
        <f ca="1">"M" &amp; ROW(I80)+1-$B80 &amp; ":U" &amp; ROW(I80)-$B80+VLOOKUP(1,INDIRECT("A" &amp; ROW(I80)+1-$B80 &amp; ":B999"),2,0)</f>
        <v>M79:U80</v>
      </c>
      <c r="M80" s="5">
        <f ca="1">IF(N80="","",RANK($U80,INDIRECT(H80),0))</f>
        <v>1</v>
      </c>
      <c r="N80" s="7">
        <v>10</v>
      </c>
      <c r="O80" s="76">
        <v>3</v>
      </c>
      <c r="P80" s="76">
        <v>0</v>
      </c>
      <c r="Q80" s="76">
        <v>0</v>
      </c>
      <c r="R80" s="76">
        <f>IF(RANK($O80,$O80:$Q80,0)=1,$O80,IF(RANK($P80,$O80:$Q80,0)=1,$P80,$Q80))</f>
        <v>3</v>
      </c>
      <c r="S80" s="76">
        <f>IF(RANK($O80,$O80:$Q80,0)=2,$O80,IF(RANK($P80,$O80:$Q80,0)=2,$P80,$Q80))</f>
        <v>0</v>
      </c>
      <c r="T80" s="76">
        <f>IF(RANK($O80,$O80:$Q80,0)=3,$O80,IF(RANK($P80,$O80:$Q80,0)=3,$P80,$Q80))</f>
        <v>0</v>
      </c>
      <c r="U80" s="76">
        <f>((($R80)*10000)+$S80)*10000+$T80+$N80/1000</f>
        <v>300000000.00999999</v>
      </c>
    </row>
    <row r="81" spans="1:2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</row>
    <row r="82" spans="1:2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</row>
    <row r="83" spans="1:2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</row>
    <row r="84" spans="1:23" ht="18">
      <c r="B84" s="66" t="s">
        <v>10</v>
      </c>
      <c r="C84" s="66" t="s">
        <v>149</v>
      </c>
      <c r="E84" s="66"/>
      <c r="G84" s="68"/>
      <c r="N84" s="70" t="s">
        <v>15</v>
      </c>
      <c r="O84" s="71"/>
      <c r="P84" s="71"/>
      <c r="Q84" s="72"/>
      <c r="R84" s="72"/>
      <c r="S84" s="72"/>
      <c r="T84" s="72"/>
      <c r="U84" s="73"/>
      <c r="V84" s="73"/>
      <c r="W84" s="73"/>
    </row>
    <row r="85" spans="1:23" ht="15.75" customHeight="1">
      <c r="B85" s="66"/>
      <c r="D85" s="66"/>
      <c r="E85" s="74"/>
      <c r="N85" s="5"/>
      <c r="R85" s="76"/>
      <c r="S85" s="76"/>
      <c r="T85" s="76"/>
    </row>
    <row r="86" spans="1:23" ht="15.75" thickBot="1">
      <c r="A86" s="40" t="s">
        <v>50</v>
      </c>
      <c r="B86" s="10" t="s">
        <v>9</v>
      </c>
      <c r="C86" s="10" t="s">
        <v>62</v>
      </c>
      <c r="D86" s="10" t="s">
        <v>6</v>
      </c>
      <c r="E86" s="10" t="s">
        <v>7</v>
      </c>
      <c r="F86" s="10" t="s">
        <v>49</v>
      </c>
      <c r="G86" s="43" t="s">
        <v>12</v>
      </c>
      <c r="H86" s="79" t="s">
        <v>54</v>
      </c>
      <c r="I86" s="79" t="s">
        <v>51</v>
      </c>
      <c r="J86" s="79" t="s">
        <v>52</v>
      </c>
      <c r="K86" s="79" t="s">
        <v>53</v>
      </c>
      <c r="L86" s="79" t="s">
        <v>24</v>
      </c>
      <c r="M86" s="80" t="s">
        <v>23</v>
      </c>
      <c r="N86" s="81" t="s">
        <v>62</v>
      </c>
      <c r="O86" s="82" t="s">
        <v>16</v>
      </c>
      <c r="P86" s="82" t="s">
        <v>17</v>
      </c>
      <c r="Q86" s="82" t="s">
        <v>18</v>
      </c>
      <c r="R86" s="83" t="s">
        <v>19</v>
      </c>
      <c r="S86" s="83" t="s">
        <v>20</v>
      </c>
      <c r="T86" s="83" t="s">
        <v>21</v>
      </c>
      <c r="U86" s="80" t="s">
        <v>22</v>
      </c>
    </row>
    <row r="87" spans="1:23" ht="15">
      <c r="B87" s="77"/>
      <c r="C87" s="77"/>
      <c r="D87" s="77"/>
      <c r="E87" s="77"/>
      <c r="F87" s="77"/>
      <c r="G87" s="78"/>
      <c r="H87" s="69"/>
      <c r="I87" s="69"/>
      <c r="N87" s="5"/>
      <c r="R87" s="76"/>
      <c r="S87" s="76"/>
      <c r="T87" s="76"/>
      <c r="U87" s="76"/>
    </row>
    <row r="88" spans="1:23">
      <c r="A88" s="38" t="str">
        <f>IF(AND(N89=""),1,"")</f>
        <v/>
      </c>
      <c r="B88" s="84">
        <f>IF(B87="",1,B87+1)</f>
        <v>1</v>
      </c>
      <c r="C88" s="84">
        <f ca="1">IF(M88="","",VLOOKUP($B88,INDIRECT(L88),2,FALSE))</f>
        <v>5</v>
      </c>
      <c r="D88" s="67" t="str">
        <f ca="1">IF($C88="","",IF(ISERROR(VLOOKUP(C88,Athletes,2,FALSE)),"Unknown Athlete",PROPER(VLOOKUP(C88,Athletes,2,FALSE))))</f>
        <v>Sam Brereton</v>
      </c>
      <c r="E88" s="67" t="str">
        <f ca="1">IF($C88="","",IF(VLOOKUP(C88,Athletes,3,FALSE)="","",VLOOKUP(C88,Athletes,3,FALSE)))</f>
        <v>N+P</v>
      </c>
      <c r="F88" s="67" t="str">
        <f ca="1">IF($C88="","",IF(ISERROR(VLOOKUP(C88,Athletes,7,FALSE)),"",VLOOKUP(C88,Athletes,7,FALSE)))</f>
        <v>U12B</v>
      </c>
      <c r="G88" s="85">
        <f ca="1">IF(M88="","",VLOOKUP($B88,INDIRECT(L88),6,FALSE))</f>
        <v>1.93</v>
      </c>
      <c r="H88" s="69" t="str">
        <f ca="1">"U" &amp; ROW(H88)+1-$B88 &amp; ":U" &amp; ROW(H88)-$B88+VLOOKUP(1,INDIRECT("A" &amp; ROW(H88)+1-$B88 &amp; ":B999"),2,0)</f>
        <v>U88:U89</v>
      </c>
      <c r="I88" s="69" t="str">
        <f ca="1">"R" &amp; ROW(I88)+1-$B88 &amp; ":R" &amp; ROW(I88)-$B88+VLOOKUP(1,INDIRECT("A" &amp; ROW(I88)+1-$B88 &amp; ":B999"),2,0)</f>
        <v>R88:R89</v>
      </c>
      <c r="J88" s="69" t="str">
        <f ca="1">"S" &amp; ROW(J88)+1-$B88 &amp; ":S" &amp; ROW(J88)-$B88+VLOOKUP(1,INDIRECT("A" &amp; ROW(J88)+1-$B88 &amp; ":B999"),2,0)</f>
        <v>S88:S89</v>
      </c>
      <c r="K88" s="69" t="str">
        <f ca="1">"T" &amp; ROW(K88)+1-$B88 &amp; ":T" &amp; ROW(K88)-$B88+VLOOKUP(1,INDIRECT("A" &amp; ROW(K88)+1-$B88 &amp; ":B999"),2,0)</f>
        <v>T88:T89</v>
      </c>
      <c r="L88" s="69" t="str">
        <f ca="1">"M" &amp; ROW(I88)+1-$B88 &amp; ":U" &amp; ROW(I88)-$B88+VLOOKUP(1,INDIRECT("A" &amp; ROW(I88)+1-$B88 &amp; ":B999"),2,0)</f>
        <v>M88:U89</v>
      </c>
      <c r="M88" s="5">
        <f ca="1">IF(N88="","",RANK($U88,INDIRECT(H88),0))</f>
        <v>1</v>
      </c>
      <c r="N88" s="7">
        <v>5</v>
      </c>
      <c r="O88" s="76">
        <v>1.93</v>
      </c>
      <c r="P88" s="76">
        <v>1.8</v>
      </c>
      <c r="Q88" s="76">
        <v>1.9</v>
      </c>
      <c r="R88" s="76">
        <f>IF(RANK($O88,$O88:$Q88,0)=1,$O88,IF(RANK($P88,$O88:$Q88,0)=1,$P88,$Q88))</f>
        <v>1.93</v>
      </c>
      <c r="S88" s="76">
        <f>IF(RANK($O88,$O88:$Q88,0)=2,$O88,IF(RANK($P88,$O88:$Q88,0)=2,$P88,$Q88))</f>
        <v>1.9</v>
      </c>
      <c r="T88" s="76">
        <f>IF(RANK($O88,$O88:$Q88,0)=3,$O88,IF(RANK($P88,$O88:$Q88,0)=3,$P88,$Q88))</f>
        <v>1.8</v>
      </c>
      <c r="U88" s="76">
        <f>((($R88)*10000)+$S88)*10000+$T88+$N88/1000</f>
        <v>193019001.80500001</v>
      </c>
    </row>
    <row r="89" spans="1:23">
      <c r="A89" s="38">
        <f>IF(AND(N90=""),1,"")</f>
        <v>1</v>
      </c>
      <c r="B89" s="84">
        <f>IF(B88="",1,B88+1)</f>
        <v>2</v>
      </c>
      <c r="C89" s="84">
        <f ca="1">IF(M89="","",VLOOKUP($B89,INDIRECT(L89),2,FALSE))</f>
        <v>2</v>
      </c>
      <c r="D89" s="67" t="str">
        <f ca="1">IF($C89="","",IF(ISERROR(VLOOKUP(C89,Athletes,2,FALSE)),"Unknown Athlete",PROPER(VLOOKUP(C89,Athletes,2,FALSE))))</f>
        <v>Leon Smith</v>
      </c>
      <c r="E89" s="67" t="str">
        <f ca="1">IF($C89="","",IF(VLOOKUP(C89,Athletes,3,FALSE)="","",VLOOKUP(C89,Athletes,3,FALSE)))</f>
        <v>CAC</v>
      </c>
      <c r="F89" s="67" t="str">
        <f ca="1">IF($C89="","",IF(ISERROR(VLOOKUP(C89,Athletes,7,FALSE)),"",VLOOKUP(C89,Athletes,7,FALSE)))</f>
        <v>U12B</v>
      </c>
      <c r="G89" s="85">
        <f ca="1">IF(M89="","",VLOOKUP($B89,INDIRECT(L89),6,FALSE))</f>
        <v>1.65</v>
      </c>
      <c r="H89" s="69" t="str">
        <f ca="1">"U" &amp; ROW(H89)+1-$B89 &amp; ":U" &amp; ROW(H89)-$B89+VLOOKUP(1,INDIRECT("A" &amp; ROW(H89)+1-$B89 &amp; ":B999"),2,0)</f>
        <v>U88:U89</v>
      </c>
      <c r="I89" s="69" t="str">
        <f ca="1">"R" &amp; ROW(I89)+1-$B89 &amp; ":R" &amp; ROW(I89)-$B89+VLOOKUP(1,INDIRECT("A" &amp; ROW(I89)+1-$B89 &amp; ":B999"),2,0)</f>
        <v>R88:R89</v>
      </c>
      <c r="J89" s="69" t="str">
        <f ca="1">"S" &amp; ROW(J89)+1-$B89 &amp; ":S" &amp; ROW(J89)-$B89+VLOOKUP(1,INDIRECT("A" &amp; ROW(J89)+1-$B89 &amp; ":B999"),2,0)</f>
        <v>S88:S89</v>
      </c>
      <c r="K89" s="69" t="str">
        <f ca="1">"T" &amp; ROW(K89)+1-$B89 &amp; ":T" &amp; ROW(K89)-$B89+VLOOKUP(1,INDIRECT("A" &amp; ROW(K89)+1-$B89 &amp; ":B999"),2,0)</f>
        <v>T88:T89</v>
      </c>
      <c r="L89" s="69" t="str">
        <f ca="1">"M" &amp; ROW(I89)+1-$B89 &amp; ":U" &amp; ROW(I89)-$B89+VLOOKUP(1,INDIRECT("A" &amp; ROW(I89)+1-$B89 &amp; ":B999"),2,0)</f>
        <v>M88:U89</v>
      </c>
      <c r="M89" s="5">
        <f ca="1">IF(N89="","",RANK($U89,INDIRECT(H89),0))</f>
        <v>2</v>
      </c>
      <c r="N89" s="7">
        <v>2</v>
      </c>
      <c r="O89" s="76">
        <v>1.6</v>
      </c>
      <c r="P89" s="76">
        <v>1.49</v>
      </c>
      <c r="Q89" s="76">
        <v>1.65</v>
      </c>
      <c r="R89" s="76">
        <f>IF(RANK($O89,$O89:$Q89,0)=1,$O89,IF(RANK($P89,$O89:$Q89,0)=1,$P89,$Q89))</f>
        <v>1.65</v>
      </c>
      <c r="S89" s="76">
        <f>IF(RANK($O89,$O89:$Q89,0)=2,$O89,IF(RANK($P89,$O89:$Q89,0)=2,$P89,$Q89))</f>
        <v>1.6</v>
      </c>
      <c r="T89" s="76">
        <f>IF(RANK($O89,$O89:$Q89,0)=3,$O89,IF(RANK($P89,$O89:$Q89,0)=3,$P89,$Q89))</f>
        <v>1.49</v>
      </c>
      <c r="U89" s="76">
        <f>((($R89)*10000)+$S89)*10000+$T89+$N89/1000</f>
        <v>165016001.49200001</v>
      </c>
    </row>
    <row r="90" spans="1:2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</row>
    <row r="91" spans="1:2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</row>
    <row r="92" spans="1:2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</row>
    <row r="93" spans="1:23" ht="18">
      <c r="B93" s="66" t="s">
        <v>10</v>
      </c>
      <c r="C93" s="66" t="s">
        <v>150</v>
      </c>
      <c r="E93" s="66"/>
      <c r="G93" s="68"/>
      <c r="N93" s="70" t="s">
        <v>15</v>
      </c>
      <c r="O93" s="71"/>
      <c r="P93" s="71"/>
      <c r="Q93" s="72"/>
      <c r="R93" s="72"/>
      <c r="S93" s="72"/>
      <c r="T93" s="72"/>
      <c r="U93" s="73"/>
      <c r="V93" s="73"/>
      <c r="W93" s="73"/>
    </row>
    <row r="94" spans="1:23" ht="15.75" customHeight="1">
      <c r="B94" s="66"/>
      <c r="D94" s="66"/>
      <c r="E94" s="74"/>
      <c r="N94" s="5"/>
      <c r="R94" s="76"/>
      <c r="S94" s="76"/>
      <c r="T94" s="76"/>
    </row>
    <row r="95" spans="1:23" ht="15.75" thickBot="1">
      <c r="A95" s="40" t="s">
        <v>50</v>
      </c>
      <c r="B95" s="10" t="s">
        <v>9</v>
      </c>
      <c r="C95" s="10" t="s">
        <v>62</v>
      </c>
      <c r="D95" s="10" t="s">
        <v>6</v>
      </c>
      <c r="E95" s="10" t="s">
        <v>7</v>
      </c>
      <c r="F95" s="10" t="s">
        <v>49</v>
      </c>
      <c r="G95" s="43" t="s">
        <v>12</v>
      </c>
      <c r="H95" s="79" t="s">
        <v>54</v>
      </c>
      <c r="I95" s="79" t="s">
        <v>51</v>
      </c>
      <c r="J95" s="79" t="s">
        <v>52</v>
      </c>
      <c r="K95" s="79" t="s">
        <v>53</v>
      </c>
      <c r="L95" s="79" t="s">
        <v>24</v>
      </c>
      <c r="M95" s="80" t="s">
        <v>23</v>
      </c>
      <c r="N95" s="81" t="s">
        <v>62</v>
      </c>
      <c r="O95" s="82" t="s">
        <v>16</v>
      </c>
      <c r="P95" s="82" t="s">
        <v>17</v>
      </c>
      <c r="Q95" s="82" t="s">
        <v>18</v>
      </c>
      <c r="R95" s="83" t="s">
        <v>19</v>
      </c>
      <c r="S95" s="83" t="s">
        <v>20</v>
      </c>
      <c r="T95" s="83" t="s">
        <v>21</v>
      </c>
      <c r="U95" s="80" t="s">
        <v>22</v>
      </c>
    </row>
    <row r="96" spans="1:23" ht="15">
      <c r="B96" s="77"/>
      <c r="C96" s="77"/>
      <c r="D96" s="77"/>
      <c r="E96" s="77"/>
      <c r="F96" s="77"/>
      <c r="G96" s="78"/>
      <c r="H96" s="69"/>
      <c r="I96" s="69"/>
      <c r="N96" s="5"/>
      <c r="R96" s="76"/>
      <c r="S96" s="76"/>
      <c r="T96" s="76"/>
      <c r="U96" s="76"/>
    </row>
    <row r="97" spans="1:23">
      <c r="A97" s="38" t="str">
        <f>IF(AND(N98=""),1,"")</f>
        <v/>
      </c>
      <c r="B97" s="84">
        <f>IF(B96="",1,B96+1)</f>
        <v>1</v>
      </c>
      <c r="C97" s="84">
        <f ca="1">IF(M97="","",VLOOKUP($B97,INDIRECT(L97),2,FALSE))</f>
        <v>1</v>
      </c>
      <c r="D97" s="67" t="str">
        <f ca="1">IF($C97="","",IF(ISERROR(VLOOKUP(C97,Athletes,2,FALSE)),"Unknown Athlete",PROPER(VLOOKUP(C97,Athletes,2,FALSE))))</f>
        <v>Milly Hancock</v>
      </c>
      <c r="E97" s="67" t="str">
        <f ca="1">IF($C97="","",IF(VLOOKUP(C97,Athletes,3,FALSE)="","",VLOOKUP(C97,Athletes,3,FALSE)))</f>
        <v>CAC</v>
      </c>
      <c r="F97" s="67" t="str">
        <f ca="1">IF($C97="","",IF(ISERROR(VLOOKUP(C97,Athletes,7,FALSE)),"",VLOOKUP(C97,Athletes,7,FALSE)))</f>
        <v>U12G</v>
      </c>
      <c r="G97" s="85">
        <f ca="1">IF(M97="","",VLOOKUP($B97,INDIRECT(L97),6,FALSE))</f>
        <v>1.83</v>
      </c>
      <c r="H97" s="69" t="str">
        <f ca="1">"U" &amp; ROW(H97)+1-$B97 &amp; ":U" &amp; ROW(H97)-$B97+VLOOKUP(1,INDIRECT("A" &amp; ROW(H97)+1-$B97 &amp; ":B999"),2,0)</f>
        <v>U97:U101</v>
      </c>
      <c r="I97" s="69" t="str">
        <f ca="1">"R" &amp; ROW(I97)+1-$B97 &amp; ":R" &amp; ROW(I97)-$B97+VLOOKUP(1,INDIRECT("A" &amp; ROW(I97)+1-$B97 &amp; ":B999"),2,0)</f>
        <v>R97:R101</v>
      </c>
      <c r="J97" s="69" t="str">
        <f ca="1">"S" &amp; ROW(J97)+1-$B97 &amp; ":S" &amp; ROW(J97)-$B97+VLOOKUP(1,INDIRECT("A" &amp; ROW(J97)+1-$B97 &amp; ":B999"),2,0)</f>
        <v>S97:S101</v>
      </c>
      <c r="K97" s="69" t="str">
        <f ca="1">"T" &amp; ROW(K97)+1-$B97 &amp; ":T" &amp; ROW(K97)-$B97+VLOOKUP(1,INDIRECT("A" &amp; ROW(K97)+1-$B97 &amp; ":B999"),2,0)</f>
        <v>T97:T101</v>
      </c>
      <c r="L97" s="69" t="str">
        <f ca="1">"M" &amp; ROW(I97)+1-$B97 &amp; ":U" &amp; ROW(I97)-$B97+VLOOKUP(1,INDIRECT("A" &amp; ROW(I97)+1-$B97 &amp; ":B999"),2,0)</f>
        <v>M97:U101</v>
      </c>
      <c r="M97" s="5">
        <f ca="1">IF(N97="","",RANK($U97,INDIRECT(H97),0))</f>
        <v>2</v>
      </c>
      <c r="N97" s="7">
        <v>17</v>
      </c>
      <c r="O97" s="76">
        <v>1.8</v>
      </c>
      <c r="P97" s="76">
        <v>1.76</v>
      </c>
      <c r="Q97" s="76">
        <v>1.74</v>
      </c>
      <c r="R97" s="76">
        <f>IF(RANK($O97,$O97:$Q97,0)=1,$O97,IF(RANK($P97,$O97:$Q97,0)=1,$P97,$Q97))</f>
        <v>1.8</v>
      </c>
      <c r="S97" s="76">
        <f>IF(RANK($O97,$O97:$Q97,0)=2,$O97,IF(RANK($P97,$O97:$Q97,0)=2,$P97,$Q97))</f>
        <v>1.76</v>
      </c>
      <c r="T97" s="76">
        <f>IF(RANK($O97,$O97:$Q97,0)=3,$O97,IF(RANK($P97,$O97:$Q97,0)=3,$P97,$Q97))</f>
        <v>1.74</v>
      </c>
      <c r="U97" s="76">
        <f>((($R97)*10000)+$S97)*10000+$T97+$N97/1000</f>
        <v>180017601.75699997</v>
      </c>
    </row>
    <row r="98" spans="1:23">
      <c r="A98" s="38" t="str">
        <f>IF(AND(N99=""),1,"")</f>
        <v/>
      </c>
      <c r="B98" s="84">
        <f>IF(B97="",1,B97+1)</f>
        <v>2</v>
      </c>
      <c r="C98" s="84">
        <f ca="1">IF(M98="","",VLOOKUP($B98,INDIRECT(L98),2,FALSE))</f>
        <v>17</v>
      </c>
      <c r="D98" s="67" t="str">
        <f ca="1">IF($C98="","",IF(ISERROR(VLOOKUP(C98,Athletes,2,FALSE)),"Unknown Athlete",PROPER(VLOOKUP(C98,Athletes,2,FALSE))))</f>
        <v>Kizzy Dymond</v>
      </c>
      <c r="E98" s="67" t="str">
        <f ca="1">IF($C98="","",IF(VLOOKUP(C98,Athletes,3,FALSE)="","",VLOOKUP(C98,Athletes,3,FALSE)))</f>
        <v>CAC</v>
      </c>
      <c r="F98" s="67" t="str">
        <f ca="1">IF($C98="","",IF(ISERROR(VLOOKUP(C98,Athletes,7,FALSE)),"",VLOOKUP(C98,Athletes,7,FALSE)))</f>
        <v>U12G</v>
      </c>
      <c r="G98" s="85">
        <f ca="1">IF(M98="","",VLOOKUP($B98,INDIRECT(L98),6,FALSE))</f>
        <v>1.8</v>
      </c>
      <c r="H98" s="69" t="str">
        <f ca="1">"U" &amp; ROW(H98)+1-$B98 &amp; ":U" &amp; ROW(H98)-$B98+VLOOKUP(1,INDIRECT("A" &amp; ROW(H98)+1-$B98 &amp; ":B999"),2,0)</f>
        <v>U97:U101</v>
      </c>
      <c r="I98" s="69" t="str">
        <f ca="1">"R" &amp; ROW(I98)+1-$B98 &amp; ":R" &amp; ROW(I98)-$B98+VLOOKUP(1,INDIRECT("A" &amp; ROW(I98)+1-$B98 &amp; ":B999"),2,0)</f>
        <v>R97:R101</v>
      </c>
      <c r="J98" s="69" t="str">
        <f ca="1">"S" &amp; ROW(J98)+1-$B98 &amp; ":S" &amp; ROW(J98)-$B98+VLOOKUP(1,INDIRECT("A" &amp; ROW(J98)+1-$B98 &amp; ":B999"),2,0)</f>
        <v>S97:S101</v>
      </c>
      <c r="K98" s="69" t="str">
        <f ca="1">"T" &amp; ROW(K98)+1-$B98 &amp; ":T" &amp; ROW(K98)-$B98+VLOOKUP(1,INDIRECT("A" &amp; ROW(K98)+1-$B98 &amp; ":B999"),2,0)</f>
        <v>T97:T101</v>
      </c>
      <c r="L98" s="69" t="str">
        <f ca="1">"M" &amp; ROW(I98)+1-$B98 &amp; ":U" &amp; ROW(I98)-$B98+VLOOKUP(1,INDIRECT("A" &amp; ROW(I98)+1-$B98 &amp; ":B999"),2,0)</f>
        <v>M97:U101</v>
      </c>
      <c r="M98" s="5">
        <f ca="1">IF(N98="","",RANK($U98,INDIRECT(H98),0))</f>
        <v>4</v>
      </c>
      <c r="N98" s="7">
        <v>18</v>
      </c>
      <c r="O98" s="76">
        <v>1.74</v>
      </c>
      <c r="P98" s="76">
        <v>1.74</v>
      </c>
      <c r="Q98" s="76">
        <v>1.73</v>
      </c>
      <c r="R98" s="76">
        <f>IF(RANK($O98,$O98:$Q98,0)=1,$O98,IF(RANK($P98,$O98:$Q98,0)=1,$P98,$Q98))</f>
        <v>1.74</v>
      </c>
      <c r="S98" s="76">
        <f>IF(RANK($O98,$O98:$Q98,0)=2,$O98,IF(RANK($P98,$O98:$Q98,0)=2,$P98,$Q98))</f>
        <v>1.73</v>
      </c>
      <c r="T98" s="76">
        <f>IF(RANK($O98,$O98:$Q98,0)=3,$O98,IF(RANK($P98,$O98:$Q98,0)=3,$P98,$Q98))</f>
        <v>1.73</v>
      </c>
      <c r="U98" s="76">
        <f>((($R98)*10000)+$S98)*10000+$T98+$N98/1000</f>
        <v>174017301.748</v>
      </c>
    </row>
    <row r="99" spans="1:23">
      <c r="A99" s="38" t="str">
        <f>IF(AND(N100=""),1,"")</f>
        <v/>
      </c>
      <c r="B99" s="84">
        <f>IF(B98="",1,B98+1)</f>
        <v>3</v>
      </c>
      <c r="C99" s="84">
        <f ca="1">IF(M99="","",VLOOKUP($B99,INDIRECT(L99),2,FALSE))</f>
        <v>14</v>
      </c>
      <c r="D99" s="67" t="str">
        <f ca="1">IF($C99="","",IF(ISERROR(VLOOKUP(C99,Athletes,2,FALSE)),"Unknown Athlete",PROPER(VLOOKUP(C99,Athletes,2,FALSE))))</f>
        <v>Jessica White</v>
      </c>
      <c r="E99" s="67" t="str">
        <f ca="1">IF($C99="","",IF(VLOOKUP(C99,Athletes,3,FALSE)="","",VLOOKUP(C99,Athletes,3,FALSE)))</f>
        <v>CAC</v>
      </c>
      <c r="F99" s="67" t="str">
        <f ca="1">IF($C99="","",IF(ISERROR(VLOOKUP(C99,Athletes,7,FALSE)),"",VLOOKUP(C99,Athletes,7,FALSE)))</f>
        <v>U12B</v>
      </c>
      <c r="G99" s="85">
        <f ca="1">IF(M99="","",VLOOKUP($B99,INDIRECT(L99),6,FALSE))</f>
        <v>1.77</v>
      </c>
      <c r="H99" s="69" t="str">
        <f ca="1">"U" &amp; ROW(H99)+1-$B99 &amp; ":U" &amp; ROW(H99)-$B99+VLOOKUP(1,INDIRECT("A" &amp; ROW(H99)+1-$B99 &amp; ":B999"),2,0)</f>
        <v>U97:U101</v>
      </c>
      <c r="I99" s="69" t="str">
        <f ca="1">"R" &amp; ROW(I99)+1-$B99 &amp; ":R" &amp; ROW(I99)-$B99+VLOOKUP(1,INDIRECT("A" &amp; ROW(I99)+1-$B99 &amp; ":B999"),2,0)</f>
        <v>R97:R101</v>
      </c>
      <c r="J99" s="69" t="str">
        <f ca="1">"S" &amp; ROW(J99)+1-$B99 &amp; ":S" &amp; ROW(J99)-$B99+VLOOKUP(1,INDIRECT("A" &amp; ROW(J99)+1-$B99 &amp; ":B999"),2,0)</f>
        <v>S97:S101</v>
      </c>
      <c r="K99" s="69" t="str">
        <f ca="1">"T" &amp; ROW(K99)+1-$B99 &amp; ":T" &amp; ROW(K99)-$B99+VLOOKUP(1,INDIRECT("A" &amp; ROW(K99)+1-$B99 &amp; ":B999"),2,0)</f>
        <v>T97:T101</v>
      </c>
      <c r="L99" s="69" t="str">
        <f ca="1">"M" &amp; ROW(I99)+1-$B99 &amp; ":U" &amp; ROW(I99)-$B99+VLOOKUP(1,INDIRECT("A" &amp; ROW(I99)+1-$B99 &amp; ":B999"),2,0)</f>
        <v>M97:U101</v>
      </c>
      <c r="M99" s="5">
        <f ca="1">IF(N99="","",RANK($U99,INDIRECT(H99),0))</f>
        <v>1</v>
      </c>
      <c r="N99" s="7">
        <v>1</v>
      </c>
      <c r="O99" s="76">
        <v>1.83</v>
      </c>
      <c r="P99" s="76">
        <v>1.75</v>
      </c>
      <c r="Q99" s="76">
        <v>1.78</v>
      </c>
      <c r="R99" s="76">
        <f>IF(RANK($O99,$O99:$Q99,0)=1,$O99,IF(RANK($P99,$O99:$Q99,0)=1,$P99,$Q99))</f>
        <v>1.83</v>
      </c>
      <c r="S99" s="76">
        <f>IF(RANK($O99,$O99:$Q99,0)=2,$O99,IF(RANK($P99,$O99:$Q99,0)=2,$P99,$Q99))</f>
        <v>1.78</v>
      </c>
      <c r="T99" s="76">
        <f>IF(RANK($O99,$O99:$Q99,0)=3,$O99,IF(RANK($P99,$O99:$Q99,0)=3,$P99,$Q99))</f>
        <v>1.75</v>
      </c>
      <c r="U99" s="76">
        <f>((($R99)*10000)+$S99)*10000+$T99+$N99/1000</f>
        <v>183017801.75099999</v>
      </c>
    </row>
    <row r="100" spans="1:23">
      <c r="A100" s="38" t="str">
        <f>IF(AND(N101=""),1,"")</f>
        <v/>
      </c>
      <c r="B100" s="84">
        <f>IF(B99="",1,B99+1)</f>
        <v>4</v>
      </c>
      <c r="C100" s="84">
        <f ca="1">IF(M100="","",VLOOKUP($B100,INDIRECT(L100),2,FALSE))</f>
        <v>18</v>
      </c>
      <c r="D100" s="67" t="str">
        <f ca="1">IF($C100="","",IF(ISERROR(VLOOKUP(C100,Athletes,2,FALSE)),"Unknown Athlete",PROPER(VLOOKUP(C100,Athletes,2,FALSE))))</f>
        <v>Jenna Dymond</v>
      </c>
      <c r="E100" s="67" t="str">
        <f ca="1">IF($C100="","",IF(VLOOKUP(C100,Athletes,3,FALSE)="","",VLOOKUP(C100,Athletes,3,FALSE)))</f>
        <v>CAC</v>
      </c>
      <c r="F100" s="67" t="str">
        <f ca="1">IF($C100="","",IF(ISERROR(VLOOKUP(C100,Athletes,7,FALSE)),"",VLOOKUP(C100,Athletes,7,FALSE)))</f>
        <v>U12G</v>
      </c>
      <c r="G100" s="85">
        <f ca="1">IF(M100="","",VLOOKUP($B100,INDIRECT(L100),6,FALSE))</f>
        <v>1.74</v>
      </c>
      <c r="H100" s="69" t="str">
        <f ca="1">"U" &amp; ROW(H100)+1-$B100 &amp; ":U" &amp; ROW(H100)-$B100+VLOOKUP(1,INDIRECT("A" &amp; ROW(H100)+1-$B100 &amp; ":B999"),2,0)</f>
        <v>U97:U101</v>
      </c>
      <c r="I100" s="69" t="str">
        <f ca="1">"R" &amp; ROW(I100)+1-$B100 &amp; ":R" &amp; ROW(I100)-$B100+VLOOKUP(1,INDIRECT("A" &amp; ROW(I100)+1-$B100 &amp; ":B999"),2,0)</f>
        <v>R97:R101</v>
      </c>
      <c r="J100" s="69" t="str">
        <f ca="1">"S" &amp; ROW(J100)+1-$B100 &amp; ":S" &amp; ROW(J100)-$B100+VLOOKUP(1,INDIRECT("A" &amp; ROW(J100)+1-$B100 &amp; ":B999"),2,0)</f>
        <v>S97:S101</v>
      </c>
      <c r="K100" s="69" t="str">
        <f ca="1">"T" &amp; ROW(K100)+1-$B100 &amp; ":T" &amp; ROW(K100)-$B100+VLOOKUP(1,INDIRECT("A" &amp; ROW(K100)+1-$B100 &amp; ":B999"),2,0)</f>
        <v>T97:T101</v>
      </c>
      <c r="L100" s="69" t="str">
        <f ca="1">"M" &amp; ROW(I100)+1-$B100 &amp; ":U" &amp; ROW(I100)-$B100+VLOOKUP(1,INDIRECT("A" &amp; ROW(I100)+1-$B100 &amp; ":B999"),2,0)</f>
        <v>M97:U101</v>
      </c>
      <c r="M100" s="5">
        <f ca="1">IF(N100="","",RANK($U100,INDIRECT(H100),0))</f>
        <v>5</v>
      </c>
      <c r="N100" s="7">
        <v>3</v>
      </c>
      <c r="O100" s="76">
        <v>1.39</v>
      </c>
      <c r="P100" s="76">
        <v>1.4</v>
      </c>
      <c r="Q100" s="76">
        <v>1.56</v>
      </c>
      <c r="R100" s="76">
        <f>IF(RANK($O100,$O100:$Q100,0)=1,$O100,IF(RANK($P100,$O100:$Q100,0)=1,$P100,$Q100))</f>
        <v>1.56</v>
      </c>
      <c r="S100" s="76">
        <f>IF(RANK($O100,$O100:$Q100,0)=2,$O100,IF(RANK($P100,$O100:$Q100,0)=2,$P100,$Q100))</f>
        <v>1.4</v>
      </c>
      <c r="T100" s="76">
        <f>IF(RANK($O100,$O100:$Q100,0)=3,$O100,IF(RANK($P100,$O100:$Q100,0)=3,$P100,$Q100))</f>
        <v>1.39</v>
      </c>
      <c r="U100" s="76">
        <f>((($R100)*10000)+$S100)*10000+$T100+$N100/1000</f>
        <v>156014001.39299998</v>
      </c>
    </row>
    <row r="101" spans="1:23">
      <c r="A101" s="38">
        <f>IF(AND(N102=""),1,"")</f>
        <v>1</v>
      </c>
      <c r="B101" s="84">
        <f>IF(B100="",1,B100+1)</f>
        <v>5</v>
      </c>
      <c r="C101" s="84">
        <f ca="1">IF(M101="","",VLOOKUP($B101,INDIRECT(L101),2,FALSE))</f>
        <v>3</v>
      </c>
      <c r="D101" s="67" t="str">
        <f ca="1">IF($C101="","",IF(ISERROR(VLOOKUP(C101,Athletes,2,FALSE)),"Unknown Athlete",PROPER(VLOOKUP(C101,Athletes,2,FALSE))))</f>
        <v>Kerenza Riley</v>
      </c>
      <c r="E101" s="67" t="str">
        <f ca="1">IF($C101="","",IF(VLOOKUP(C101,Athletes,3,FALSE)="","",VLOOKUP(C101,Athletes,3,FALSE)))</f>
        <v>CAC</v>
      </c>
      <c r="F101" s="67" t="str">
        <f ca="1">IF($C101="","",IF(ISERROR(VLOOKUP(C101,Athletes,7,FALSE)),"",VLOOKUP(C101,Athletes,7,FALSE)))</f>
        <v>U12G</v>
      </c>
      <c r="G101" s="85">
        <f ca="1">IF(M101="","",VLOOKUP($B101,INDIRECT(L101),6,FALSE))</f>
        <v>1.56</v>
      </c>
      <c r="H101" s="69" t="str">
        <f ca="1">"U" &amp; ROW(H101)+1-$B101 &amp; ":U" &amp; ROW(H101)-$B101+VLOOKUP(1,INDIRECT("A" &amp; ROW(H101)+1-$B101 &amp; ":B999"),2,0)</f>
        <v>U97:U101</v>
      </c>
      <c r="I101" s="69" t="str">
        <f ca="1">"R" &amp; ROW(I101)+1-$B101 &amp; ":R" &amp; ROW(I101)-$B101+VLOOKUP(1,INDIRECT("A" &amp; ROW(I101)+1-$B101 &amp; ":B999"),2,0)</f>
        <v>R97:R101</v>
      </c>
      <c r="J101" s="69" t="str">
        <f ca="1">"S" &amp; ROW(J101)+1-$B101 &amp; ":S" &amp; ROW(J101)-$B101+VLOOKUP(1,INDIRECT("A" &amp; ROW(J101)+1-$B101 &amp; ":B999"),2,0)</f>
        <v>S97:S101</v>
      </c>
      <c r="K101" s="69" t="str">
        <f ca="1">"T" &amp; ROW(K101)+1-$B101 &amp; ":T" &amp; ROW(K101)-$B101+VLOOKUP(1,INDIRECT("A" &amp; ROW(K101)+1-$B101 &amp; ":B999"),2,0)</f>
        <v>T97:T101</v>
      </c>
      <c r="L101" s="69" t="str">
        <f ca="1">"M" &amp; ROW(I101)+1-$B101 &amp; ":U" &amp; ROW(I101)-$B101+VLOOKUP(1,INDIRECT("A" &amp; ROW(I101)+1-$B101 &amp; ":B999"),2,0)</f>
        <v>M97:U101</v>
      </c>
      <c r="M101" s="5">
        <f ca="1">IF(N101="","",RANK($U101,INDIRECT(H101),0))</f>
        <v>3</v>
      </c>
      <c r="N101" s="7">
        <v>14</v>
      </c>
      <c r="O101" s="76">
        <v>1.77</v>
      </c>
      <c r="P101" s="76">
        <v>1.76</v>
      </c>
      <c r="Q101" s="76">
        <v>1.63</v>
      </c>
      <c r="R101" s="76">
        <f>IF(RANK($O101,$O101:$Q101,0)=1,$O101,IF(RANK($P101,$O101:$Q101,0)=1,$P101,$Q101))</f>
        <v>1.77</v>
      </c>
      <c r="S101" s="76">
        <f>IF(RANK($O101,$O101:$Q101,0)=2,$O101,IF(RANK($P101,$O101:$Q101,0)=2,$P101,$Q101))</f>
        <v>1.76</v>
      </c>
      <c r="T101" s="76">
        <f>IF(RANK($O101,$O101:$Q101,0)=3,$O101,IF(RANK($P101,$O101:$Q101,0)=3,$P101,$Q101))</f>
        <v>1.63</v>
      </c>
      <c r="U101" s="76">
        <f>((($R101)*10000)+$S101)*10000+$T101+$N101/1000</f>
        <v>177017601.64399996</v>
      </c>
    </row>
    <row r="102" spans="1:2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ht="18">
      <c r="B105" s="66" t="s">
        <v>10</v>
      </c>
      <c r="C105" s="66" t="s">
        <v>151</v>
      </c>
      <c r="E105" s="66"/>
      <c r="G105" s="68"/>
      <c r="N105" s="70" t="s">
        <v>15</v>
      </c>
      <c r="O105" s="71"/>
      <c r="P105" s="71"/>
      <c r="Q105" s="72"/>
      <c r="R105" s="72"/>
      <c r="S105" s="72"/>
      <c r="T105" s="72"/>
      <c r="U105" s="73"/>
      <c r="V105" s="73"/>
      <c r="W105" s="73"/>
    </row>
    <row r="106" spans="1:23" ht="15.75" customHeight="1">
      <c r="B106" s="66"/>
      <c r="D106" s="66"/>
      <c r="E106" s="74"/>
      <c r="N106" s="5"/>
      <c r="R106" s="76"/>
      <c r="S106" s="76"/>
      <c r="T106" s="76"/>
    </row>
    <row r="107" spans="1:23" ht="15.75" thickBot="1">
      <c r="A107" s="40" t="s">
        <v>50</v>
      </c>
      <c r="B107" s="10" t="s">
        <v>9</v>
      </c>
      <c r="C107" s="10" t="s">
        <v>62</v>
      </c>
      <c r="D107" s="10" t="s">
        <v>6</v>
      </c>
      <c r="E107" s="10" t="s">
        <v>7</v>
      </c>
      <c r="F107" s="10" t="s">
        <v>49</v>
      </c>
      <c r="G107" s="43" t="s">
        <v>12</v>
      </c>
      <c r="H107" s="79" t="s">
        <v>54</v>
      </c>
      <c r="I107" s="79" t="s">
        <v>51</v>
      </c>
      <c r="J107" s="79" t="s">
        <v>52</v>
      </c>
      <c r="K107" s="79" t="s">
        <v>53</v>
      </c>
      <c r="L107" s="79" t="s">
        <v>24</v>
      </c>
      <c r="M107" s="80" t="s">
        <v>23</v>
      </c>
      <c r="N107" s="81" t="s">
        <v>62</v>
      </c>
      <c r="O107" s="82" t="s">
        <v>16</v>
      </c>
      <c r="P107" s="82" t="s">
        <v>17</v>
      </c>
      <c r="Q107" s="82" t="s">
        <v>18</v>
      </c>
      <c r="R107" s="83" t="s">
        <v>19</v>
      </c>
      <c r="S107" s="83" t="s">
        <v>20</v>
      </c>
      <c r="T107" s="83" t="s">
        <v>21</v>
      </c>
      <c r="U107" s="80" t="s">
        <v>22</v>
      </c>
    </row>
    <row r="108" spans="1:23" ht="15">
      <c r="B108" s="77"/>
      <c r="C108" s="77"/>
      <c r="D108" s="77"/>
      <c r="E108" s="77"/>
      <c r="F108" s="77"/>
      <c r="G108" s="78"/>
      <c r="H108" s="69"/>
      <c r="I108" s="69"/>
      <c r="N108" s="5"/>
      <c r="R108" s="76"/>
      <c r="S108" s="76"/>
      <c r="T108" s="76"/>
      <c r="U108" s="76"/>
    </row>
    <row r="109" spans="1:23">
      <c r="A109" s="38">
        <f>IF(AND(N110=""),1,"")</f>
        <v>1</v>
      </c>
      <c r="B109" s="84">
        <f>IF(B108="",1,B108+1)</f>
        <v>1</v>
      </c>
      <c r="C109" s="84">
        <f ca="1">IF(M109="","",VLOOKUP($B109,INDIRECT(L109),2,FALSE))</f>
        <v>15</v>
      </c>
      <c r="D109" s="67" t="str">
        <f ca="1">IF($C109="","",IF(ISERROR(VLOOKUP(C109,Athletes,2,FALSE)),"Unknown Athlete",PROPER(VLOOKUP(C109,Athletes,2,FALSE))))</f>
        <v>Rhys Johns</v>
      </c>
      <c r="E109" s="67" t="str">
        <f ca="1">IF($C109="","",IF(VLOOKUP(C109,Athletes,3,FALSE)="","",VLOOKUP(C109,Athletes,3,FALSE)))</f>
        <v>CAC</v>
      </c>
      <c r="F109" s="67" t="str">
        <f ca="1">IF($C109="","",IF(ISERROR(VLOOKUP(C109,Athletes,7,FALSE)),"",VLOOKUP(C109,Athletes,7,FALSE)))</f>
        <v>U11B</v>
      </c>
      <c r="G109" s="85">
        <f ca="1">IF(M109="","",VLOOKUP($B109,INDIRECT(L109),6,FALSE))</f>
        <v>1.49</v>
      </c>
      <c r="H109" s="69" t="str">
        <f ca="1">"U" &amp; ROW(H109)+1-$B109 &amp; ":U" &amp; ROW(H109)-$B109+VLOOKUP(1,INDIRECT("A" &amp; ROW(H109)+1-$B109 &amp; ":B999"),2,0)</f>
        <v>U109:U109</v>
      </c>
      <c r="I109" s="69" t="str">
        <f ca="1">"R" &amp; ROW(I109)+1-$B109 &amp; ":R" &amp; ROW(I109)-$B109+VLOOKUP(1,INDIRECT("A" &amp; ROW(I109)+1-$B109 &amp; ":B999"),2,0)</f>
        <v>R109:R109</v>
      </c>
      <c r="J109" s="69" t="str">
        <f ca="1">"S" &amp; ROW(J109)+1-$B109 &amp; ":S" &amp; ROW(J109)-$B109+VLOOKUP(1,INDIRECT("A" &amp; ROW(J109)+1-$B109 &amp; ":B999"),2,0)</f>
        <v>S109:S109</v>
      </c>
      <c r="K109" s="69" t="str">
        <f ca="1">"T" &amp; ROW(K109)+1-$B109 &amp; ":T" &amp; ROW(K109)-$B109+VLOOKUP(1,INDIRECT("A" &amp; ROW(K109)+1-$B109 &amp; ":B999"),2,0)</f>
        <v>T109:T109</v>
      </c>
      <c r="L109" s="69" t="str">
        <f ca="1">"M" &amp; ROW(I109)+1-$B109 &amp; ":U" &amp; ROW(I109)-$B109+VLOOKUP(1,INDIRECT("A" &amp; ROW(I109)+1-$B109 &amp; ":B999"),2,0)</f>
        <v>M109:U109</v>
      </c>
      <c r="M109" s="5">
        <f ca="1">IF(N109="","",RANK($U109,INDIRECT(H109),0))</f>
        <v>1</v>
      </c>
      <c r="N109" s="7">
        <v>15</v>
      </c>
      <c r="O109" s="76">
        <v>1.49</v>
      </c>
      <c r="P109" s="76">
        <v>1.44</v>
      </c>
      <c r="Q109" s="76">
        <v>1.45</v>
      </c>
      <c r="R109" s="76">
        <f>IF(RANK($O109,$O109:$Q109,0)=1,$O109,IF(RANK($P109,$O109:$Q109,0)=1,$P109,$Q109))</f>
        <v>1.49</v>
      </c>
      <c r="S109" s="76">
        <f>IF(RANK($O109,$O109:$Q109,0)=2,$O109,IF(RANK($P109,$O109:$Q109,0)=2,$P109,$Q109))</f>
        <v>1.45</v>
      </c>
      <c r="T109" s="76">
        <f>IF(RANK($O109,$O109:$Q109,0)=3,$O109,IF(RANK($P109,$O109:$Q109,0)=3,$P109,$Q109))</f>
        <v>1.44</v>
      </c>
      <c r="U109" s="76">
        <f>((($R109)*10000)+$S109)*10000+$T109+$N109/1000</f>
        <v>149014501.45499998</v>
      </c>
    </row>
    <row r="110" spans="1:2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ht="18">
      <c r="B113" s="66" t="s">
        <v>10</v>
      </c>
      <c r="C113" s="66" t="s">
        <v>152</v>
      </c>
      <c r="E113" s="66"/>
      <c r="G113" s="68"/>
      <c r="N113" s="70" t="s">
        <v>15</v>
      </c>
      <c r="O113" s="71"/>
      <c r="P113" s="71"/>
      <c r="Q113" s="72"/>
      <c r="R113" s="72"/>
      <c r="S113" s="72"/>
      <c r="T113" s="72"/>
      <c r="U113" s="73"/>
      <c r="V113" s="73"/>
      <c r="W113" s="73"/>
    </row>
    <row r="114" spans="1:23" ht="15.75" customHeight="1">
      <c r="B114" s="66"/>
      <c r="D114" s="66"/>
      <c r="E114" s="74"/>
      <c r="N114" s="5"/>
      <c r="R114" s="76"/>
      <c r="S114" s="76"/>
      <c r="T114" s="76"/>
    </row>
    <row r="115" spans="1:23" ht="15.75" thickBot="1">
      <c r="A115" s="40" t="s">
        <v>50</v>
      </c>
      <c r="B115" s="10" t="s">
        <v>9</v>
      </c>
      <c r="C115" s="10" t="s">
        <v>62</v>
      </c>
      <c r="D115" s="10" t="s">
        <v>6</v>
      </c>
      <c r="E115" s="10" t="s">
        <v>7</v>
      </c>
      <c r="F115" s="10" t="s">
        <v>49</v>
      </c>
      <c r="G115" s="43" t="s">
        <v>12</v>
      </c>
      <c r="H115" s="79" t="s">
        <v>54</v>
      </c>
      <c r="I115" s="79" t="s">
        <v>51</v>
      </c>
      <c r="J115" s="79" t="s">
        <v>52</v>
      </c>
      <c r="K115" s="79" t="s">
        <v>53</v>
      </c>
      <c r="L115" s="79" t="s">
        <v>24</v>
      </c>
      <c r="M115" s="80" t="s">
        <v>23</v>
      </c>
      <c r="N115" s="81" t="s">
        <v>62</v>
      </c>
      <c r="O115" s="82" t="s">
        <v>16</v>
      </c>
      <c r="P115" s="82" t="s">
        <v>17</v>
      </c>
      <c r="Q115" s="82" t="s">
        <v>18</v>
      </c>
      <c r="R115" s="83" t="s">
        <v>19</v>
      </c>
      <c r="S115" s="83" t="s">
        <v>20</v>
      </c>
      <c r="T115" s="83" t="s">
        <v>21</v>
      </c>
      <c r="U115" s="80" t="s">
        <v>22</v>
      </c>
    </row>
    <row r="116" spans="1:23" ht="15">
      <c r="B116" s="77"/>
      <c r="C116" s="77"/>
      <c r="D116" s="77"/>
      <c r="E116" s="77"/>
      <c r="F116" s="77"/>
      <c r="G116" s="78"/>
      <c r="H116" s="69"/>
      <c r="I116" s="69"/>
      <c r="N116" s="5"/>
      <c r="R116" s="76"/>
      <c r="S116" s="76"/>
      <c r="T116" s="76"/>
      <c r="U116" s="76"/>
    </row>
    <row r="117" spans="1:23">
      <c r="A117" s="38" t="str">
        <f>IF(AND(N118=""),1,"")</f>
        <v/>
      </c>
      <c r="B117" s="84">
        <f>IF(B116="",1,B116+1)</f>
        <v>1</v>
      </c>
      <c r="C117" s="84">
        <f ca="1">IF(M117="","",VLOOKUP($B117,INDIRECT(L117),2,FALSE))</f>
        <v>11</v>
      </c>
      <c r="D117" s="67" t="str">
        <f ca="1">IF($C117="","",IF(ISERROR(VLOOKUP(C117,Athletes,2,FALSE)),"Unknown Athlete",PROPER(VLOOKUP(C117,Athletes,2,FALSE))))</f>
        <v>Zoe Lawrence</v>
      </c>
      <c r="E117" s="67" t="str">
        <f ca="1">IF($C117="","",IF(VLOOKUP(C117,Athletes,3,FALSE)="","",VLOOKUP(C117,Athletes,3,FALSE)))</f>
        <v>CAC</v>
      </c>
      <c r="F117" s="67" t="str">
        <f ca="1">IF($C117="","",IF(ISERROR(VLOOKUP(C117,Athletes,7,FALSE)),"",VLOOKUP(C117,Athletes,7,FALSE)))</f>
        <v>U11G</v>
      </c>
      <c r="G117" s="85">
        <f ca="1">IF(M117="","",VLOOKUP($B117,INDIRECT(L117),6,FALSE))</f>
        <v>1.63</v>
      </c>
      <c r="H117" s="69" t="str">
        <f ca="1">"U" &amp; ROW(H117)+1-$B117 &amp; ":U" &amp; ROW(H117)-$B117+VLOOKUP(1,INDIRECT("A" &amp; ROW(H117)+1-$B117 &amp; ":B999"),2,0)</f>
        <v>U117:U118</v>
      </c>
      <c r="I117" s="69" t="str">
        <f ca="1">"R" &amp; ROW(I117)+1-$B117 &amp; ":R" &amp; ROW(I117)-$B117+VLOOKUP(1,INDIRECT("A" &amp; ROW(I117)+1-$B117 &amp; ":B999"),2,0)</f>
        <v>R117:R118</v>
      </c>
      <c r="J117" s="69" t="str">
        <f ca="1">"S" &amp; ROW(J117)+1-$B117 &amp; ":S" &amp; ROW(J117)-$B117+VLOOKUP(1,INDIRECT("A" &amp; ROW(J117)+1-$B117 &amp; ":B999"),2,0)</f>
        <v>S117:S118</v>
      </c>
      <c r="K117" s="69" t="str">
        <f ca="1">"T" &amp; ROW(K117)+1-$B117 &amp; ":T" &amp; ROW(K117)-$B117+VLOOKUP(1,INDIRECT("A" &amp; ROW(K117)+1-$B117 &amp; ":B999"),2,0)</f>
        <v>T117:T118</v>
      </c>
      <c r="L117" s="69" t="str">
        <f ca="1">"M" &amp; ROW(I117)+1-$B117 &amp; ":U" &amp; ROW(I117)-$B117+VLOOKUP(1,INDIRECT("A" &amp; ROW(I117)+1-$B117 &amp; ":B999"),2,0)</f>
        <v>M117:U118</v>
      </c>
      <c r="M117" s="5">
        <f ca="1">IF(N117="","",RANK($U117,INDIRECT(H117),0))</f>
        <v>2</v>
      </c>
      <c r="N117" s="7">
        <v>12</v>
      </c>
      <c r="O117" s="76">
        <v>1.58</v>
      </c>
      <c r="P117" s="76">
        <v>1.61</v>
      </c>
      <c r="Q117" s="76">
        <v>1.59</v>
      </c>
      <c r="R117" s="76">
        <f>IF(RANK($O117,$O117:$Q117,0)=1,$O117,IF(RANK($P117,$O117:$Q117,0)=1,$P117,$Q117))</f>
        <v>1.61</v>
      </c>
      <c r="S117" s="76">
        <f>IF(RANK($O117,$O117:$Q117,0)=2,$O117,IF(RANK($P117,$O117:$Q117,0)=2,$P117,$Q117))</f>
        <v>1.59</v>
      </c>
      <c r="T117" s="76">
        <f>IF(RANK($O117,$O117:$Q117,0)=3,$O117,IF(RANK($P117,$O117:$Q117,0)=3,$P117,$Q117))</f>
        <v>1.58</v>
      </c>
      <c r="U117" s="76">
        <f>((($R117)*10000)+$S117)*10000+$T117+$N117/1000</f>
        <v>161015901.59200004</v>
      </c>
    </row>
    <row r="118" spans="1:23">
      <c r="A118" s="38">
        <f>IF(AND(N119=""),1,"")</f>
        <v>1</v>
      </c>
      <c r="B118" s="84">
        <f>IF(B117="",1,B117+1)</f>
        <v>2</v>
      </c>
      <c r="C118" s="84">
        <f ca="1">IF(M118="","",VLOOKUP($B118,INDIRECT(L118),2,FALSE))</f>
        <v>12</v>
      </c>
      <c r="D118" s="67" t="str">
        <f ca="1">IF($C118="","",IF(ISERROR(VLOOKUP(C118,Athletes,2,FALSE)),"Unknown Athlete",PROPER(VLOOKUP(C118,Athletes,2,FALSE))))</f>
        <v>Catherine Groves</v>
      </c>
      <c r="E118" s="67" t="str">
        <f ca="1">IF($C118="","",IF(VLOOKUP(C118,Athletes,3,FALSE)="","",VLOOKUP(C118,Athletes,3,FALSE)))</f>
        <v>CAC</v>
      </c>
      <c r="F118" s="67" t="str">
        <f ca="1">IF($C118="","",IF(ISERROR(VLOOKUP(C118,Athletes,7,FALSE)),"",VLOOKUP(C118,Athletes,7,FALSE)))</f>
        <v>U11G</v>
      </c>
      <c r="G118" s="85">
        <f ca="1">IF(M118="","",VLOOKUP($B118,INDIRECT(L118),6,FALSE))</f>
        <v>1.61</v>
      </c>
      <c r="H118" s="69" t="str">
        <f ca="1">"U" &amp; ROW(H118)+1-$B118 &amp; ":U" &amp; ROW(H118)-$B118+VLOOKUP(1,INDIRECT("A" &amp; ROW(H118)+1-$B118 &amp; ":B999"),2,0)</f>
        <v>U117:U118</v>
      </c>
      <c r="I118" s="69" t="str">
        <f ca="1">"R" &amp; ROW(I118)+1-$B118 &amp; ":R" &amp; ROW(I118)-$B118+VLOOKUP(1,INDIRECT("A" &amp; ROW(I118)+1-$B118 &amp; ":B999"),2,0)</f>
        <v>R117:R118</v>
      </c>
      <c r="J118" s="69" t="str">
        <f ca="1">"S" &amp; ROW(J118)+1-$B118 &amp; ":S" &amp; ROW(J118)-$B118+VLOOKUP(1,INDIRECT("A" &amp; ROW(J118)+1-$B118 &amp; ":B999"),2,0)</f>
        <v>S117:S118</v>
      </c>
      <c r="K118" s="69" t="str">
        <f ca="1">"T" &amp; ROW(K118)+1-$B118 &amp; ":T" &amp; ROW(K118)-$B118+VLOOKUP(1,INDIRECT("A" &amp; ROW(K118)+1-$B118 &amp; ":B999"),2,0)</f>
        <v>T117:T118</v>
      </c>
      <c r="L118" s="69" t="str">
        <f ca="1">"M" &amp; ROW(I118)+1-$B118 &amp; ":U" &amp; ROW(I118)-$B118+VLOOKUP(1,INDIRECT("A" &amp; ROW(I118)+1-$B118 &amp; ":B999"),2,0)</f>
        <v>M117:U118</v>
      </c>
      <c r="M118" s="5">
        <f ca="1">IF(N118="","",RANK($U118,INDIRECT(H118),0))</f>
        <v>1</v>
      </c>
      <c r="N118" s="7">
        <v>11</v>
      </c>
      <c r="O118" s="76">
        <v>1.6</v>
      </c>
      <c r="P118" s="76">
        <v>1.48</v>
      </c>
      <c r="Q118" s="76">
        <v>1.63</v>
      </c>
      <c r="R118" s="76">
        <f>IF(RANK($O118,$O118:$Q118,0)=1,$O118,IF(RANK($P118,$O118:$Q118,0)=1,$P118,$Q118))</f>
        <v>1.63</v>
      </c>
      <c r="S118" s="76">
        <f>IF(RANK($O118,$O118:$Q118,0)=2,$O118,IF(RANK($P118,$O118:$Q118,0)=2,$P118,$Q118))</f>
        <v>1.6</v>
      </c>
      <c r="T118" s="76">
        <f>IF(RANK($O118,$O118:$Q118,0)=3,$O118,IF(RANK($P118,$O118:$Q118,0)=3,$P118,$Q118))</f>
        <v>1.48</v>
      </c>
      <c r="U118" s="76">
        <f>((($R118)*10000)+$S118)*10000+$T118+$N118/1000</f>
        <v>163016001.491</v>
      </c>
    </row>
    <row r="119" spans="1:2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 ht="18">
      <c r="B122" s="66" t="s">
        <v>10</v>
      </c>
      <c r="C122" s="66" t="s">
        <v>153</v>
      </c>
      <c r="E122" s="66"/>
      <c r="G122" s="68"/>
      <c r="N122" s="70" t="s">
        <v>15</v>
      </c>
      <c r="O122" s="71"/>
      <c r="P122" s="71"/>
      <c r="Q122" s="72"/>
      <c r="R122" s="72"/>
      <c r="S122" s="72"/>
      <c r="T122" s="72"/>
      <c r="U122" s="73"/>
      <c r="V122" s="73"/>
      <c r="W122" s="73"/>
    </row>
    <row r="123" spans="1:23" ht="15.75" customHeight="1">
      <c r="B123" s="66"/>
      <c r="D123" s="66"/>
      <c r="E123" s="74"/>
      <c r="N123" s="5"/>
      <c r="R123" s="76"/>
      <c r="S123" s="76"/>
      <c r="T123" s="76"/>
    </row>
    <row r="124" spans="1:23" ht="15.75" thickBot="1">
      <c r="A124" s="40" t="s">
        <v>50</v>
      </c>
      <c r="B124" s="10" t="s">
        <v>9</v>
      </c>
      <c r="C124" s="10" t="s">
        <v>62</v>
      </c>
      <c r="D124" s="10" t="s">
        <v>6</v>
      </c>
      <c r="E124" s="10" t="s">
        <v>7</v>
      </c>
      <c r="F124" s="10" t="s">
        <v>49</v>
      </c>
      <c r="G124" s="43" t="s">
        <v>12</v>
      </c>
      <c r="H124" s="79" t="s">
        <v>54</v>
      </c>
      <c r="I124" s="79" t="s">
        <v>51</v>
      </c>
      <c r="J124" s="79" t="s">
        <v>52</v>
      </c>
      <c r="K124" s="79" t="s">
        <v>53</v>
      </c>
      <c r="L124" s="79" t="s">
        <v>24</v>
      </c>
      <c r="M124" s="80" t="s">
        <v>23</v>
      </c>
      <c r="N124" s="81" t="s">
        <v>62</v>
      </c>
      <c r="O124" s="82" t="s">
        <v>16</v>
      </c>
      <c r="P124" s="82" t="s">
        <v>17</v>
      </c>
      <c r="Q124" s="82" t="s">
        <v>18</v>
      </c>
      <c r="R124" s="83" t="s">
        <v>19</v>
      </c>
      <c r="S124" s="83" t="s">
        <v>20</v>
      </c>
      <c r="T124" s="83" t="s">
        <v>21</v>
      </c>
      <c r="U124" s="80" t="s">
        <v>22</v>
      </c>
    </row>
    <row r="125" spans="1:23" ht="15">
      <c r="B125" s="77"/>
      <c r="C125" s="77"/>
      <c r="D125" s="77"/>
      <c r="E125" s="77"/>
      <c r="F125" s="77"/>
      <c r="G125" s="78"/>
      <c r="H125" s="69"/>
      <c r="I125" s="69"/>
      <c r="N125" s="5"/>
      <c r="R125" s="76"/>
      <c r="S125" s="76"/>
      <c r="T125" s="76"/>
      <c r="U125" s="76"/>
    </row>
    <row r="126" spans="1:23">
      <c r="A126" s="38" t="str">
        <f>IF(AND(N127=""),1,"")</f>
        <v/>
      </c>
      <c r="B126" s="84">
        <f>IF(B125="",1,B125+1)</f>
        <v>1</v>
      </c>
      <c r="C126" s="84">
        <f ca="1">IF(M126="","",VLOOKUP($B126,INDIRECT(L126),2,FALSE))</f>
        <v>19</v>
      </c>
      <c r="D126" s="67" t="str">
        <f ca="1">IF($C126="","",IF(ISERROR(VLOOKUP(C126,Athletes,2,FALSE)),"Unknown Athlete",PROPER(VLOOKUP(C126,Athletes,2,FALSE))))</f>
        <v>Isaac Ketterer</v>
      </c>
      <c r="E126" s="67" t="str">
        <f ca="1">IF($C126="","",IF(VLOOKUP(C126,Athletes,3,FALSE)="","",VLOOKUP(C126,Athletes,3,FALSE)))</f>
        <v>N+P</v>
      </c>
      <c r="F126" s="67" t="str">
        <f ca="1">IF($C126="","",IF(ISERROR(VLOOKUP(C126,Athletes,7,FALSE)),"",VLOOKUP(C126,Athletes,7,FALSE)))</f>
        <v>U10B</v>
      </c>
      <c r="G126" s="85">
        <f ca="1">IF(M126="","",VLOOKUP($B126,INDIRECT(L126),6,FALSE))</f>
        <v>1.75</v>
      </c>
      <c r="H126" s="69" t="str">
        <f ca="1">"U" &amp; ROW(H126)+1-$B126 &amp; ":U" &amp; ROW(H126)-$B126+VLOOKUP(1,INDIRECT("A" &amp; ROW(H126)+1-$B126 &amp; ":B999"),2,0)</f>
        <v>U126:U129</v>
      </c>
      <c r="I126" s="69" t="str">
        <f ca="1">"R" &amp; ROW(I126)+1-$B126 &amp; ":R" &amp; ROW(I126)-$B126+VLOOKUP(1,INDIRECT("A" &amp; ROW(I126)+1-$B126 &amp; ":B999"),2,0)</f>
        <v>R126:R129</v>
      </c>
      <c r="J126" s="69" t="str">
        <f ca="1">"S" &amp; ROW(J126)+1-$B126 &amp; ":S" &amp; ROW(J126)-$B126+VLOOKUP(1,INDIRECT("A" &amp; ROW(J126)+1-$B126 &amp; ":B999"),2,0)</f>
        <v>S126:S129</v>
      </c>
      <c r="K126" s="69" t="str">
        <f ca="1">"T" &amp; ROW(K126)+1-$B126 &amp; ":T" &amp; ROW(K126)-$B126+VLOOKUP(1,INDIRECT("A" &amp; ROW(K126)+1-$B126 &amp; ":B999"),2,0)</f>
        <v>T126:T129</v>
      </c>
      <c r="L126" s="69" t="str">
        <f ca="1">"M" &amp; ROW(I126)+1-$B126 &amp; ":U" &amp; ROW(I126)-$B126+VLOOKUP(1,INDIRECT("A" &amp; ROW(I126)+1-$B126 &amp; ":B999"),2,0)</f>
        <v>M126:U129</v>
      </c>
      <c r="M126" s="5">
        <f ca="1">IF(N126="","",RANK($U126,INDIRECT(H126),0))</f>
        <v>1</v>
      </c>
      <c r="N126" s="7">
        <v>19</v>
      </c>
      <c r="O126" s="76">
        <v>1.63</v>
      </c>
      <c r="P126" s="76">
        <v>1.65</v>
      </c>
      <c r="Q126" s="76">
        <v>1.75</v>
      </c>
      <c r="R126" s="76">
        <f>IF(RANK($O126,$O126:$Q126,0)=1,$O126,IF(RANK($P126,$O126:$Q126,0)=1,$P126,$Q126))</f>
        <v>1.75</v>
      </c>
      <c r="S126" s="76">
        <f>IF(RANK($O126,$O126:$Q126,0)=2,$O126,IF(RANK($P126,$O126:$Q126,0)=2,$P126,$Q126))</f>
        <v>1.65</v>
      </c>
      <c r="T126" s="76">
        <f>IF(RANK($O126,$O126:$Q126,0)=3,$O126,IF(RANK($P126,$O126:$Q126,0)=3,$P126,$Q126))</f>
        <v>1.63</v>
      </c>
      <c r="U126" s="76">
        <f>((($R126)*10000)+$S126)*10000+$T126+$N126/1000</f>
        <v>175016501.64899999</v>
      </c>
    </row>
    <row r="127" spans="1:23">
      <c r="A127" s="38" t="str">
        <f>IF(AND(N128=""),1,"")</f>
        <v/>
      </c>
      <c r="B127" s="84">
        <f>IF(B126="",1,B126+1)</f>
        <v>2</v>
      </c>
      <c r="C127" s="84">
        <f ca="1">IF(M127="","",VLOOKUP($B127,INDIRECT(L127),2,FALSE))</f>
        <v>13</v>
      </c>
      <c r="D127" s="67" t="str">
        <f ca="1">IF($C127="","",IF(ISERROR(VLOOKUP(C127,Athletes,2,FALSE)),"Unknown Athlete",PROPER(VLOOKUP(C127,Athletes,2,FALSE))))</f>
        <v>Ayden Daiearnshaw</v>
      </c>
      <c r="E127" s="67" t="str">
        <f ca="1">IF($C127="","",IF(VLOOKUP(C127,Athletes,3,FALSE)="","",VLOOKUP(C127,Athletes,3,FALSE)))</f>
        <v>CAC</v>
      </c>
      <c r="F127" s="67" t="str">
        <f ca="1">IF($C127="","",IF(ISERROR(VLOOKUP(C127,Athletes,7,FALSE)),"",VLOOKUP(C127,Athletes,7,FALSE)))</f>
        <v>U10B</v>
      </c>
      <c r="G127" s="85">
        <f ca="1">IF(M127="","",VLOOKUP($B127,INDIRECT(L127),6,FALSE))</f>
        <v>1.68</v>
      </c>
      <c r="H127" s="69" t="str">
        <f ca="1">"U" &amp; ROW(H127)+1-$B127 &amp; ":U" &amp; ROW(H127)-$B127+VLOOKUP(1,INDIRECT("A" &amp; ROW(H127)+1-$B127 &amp; ":B999"),2,0)</f>
        <v>U126:U129</v>
      </c>
      <c r="I127" s="69" t="str">
        <f ca="1">"R" &amp; ROW(I127)+1-$B127 &amp; ":R" &amp; ROW(I127)-$B127+VLOOKUP(1,INDIRECT("A" &amp; ROW(I127)+1-$B127 &amp; ":B999"),2,0)</f>
        <v>R126:R129</v>
      </c>
      <c r="J127" s="69" t="str">
        <f ca="1">"S" &amp; ROW(J127)+1-$B127 &amp; ":S" &amp; ROW(J127)-$B127+VLOOKUP(1,INDIRECT("A" &amp; ROW(J127)+1-$B127 &amp; ":B999"),2,0)</f>
        <v>S126:S129</v>
      </c>
      <c r="K127" s="69" t="str">
        <f ca="1">"T" &amp; ROW(K127)+1-$B127 &amp; ":T" &amp; ROW(K127)-$B127+VLOOKUP(1,INDIRECT("A" &amp; ROW(K127)+1-$B127 &amp; ":B999"),2,0)</f>
        <v>T126:T129</v>
      </c>
      <c r="L127" s="69" t="str">
        <f ca="1">"M" &amp; ROW(I127)+1-$B127 &amp; ":U" &amp; ROW(I127)-$B127+VLOOKUP(1,INDIRECT("A" &amp; ROW(I127)+1-$B127 &amp; ":B999"),2,0)</f>
        <v>M126:U129</v>
      </c>
      <c r="M127" s="5">
        <f ca="1">IF(N127="","",RANK($U127,INDIRECT(H127),0))</f>
        <v>3</v>
      </c>
      <c r="N127" s="7">
        <v>6</v>
      </c>
      <c r="O127" s="76">
        <v>1.48</v>
      </c>
      <c r="P127" s="76">
        <v>1.3</v>
      </c>
      <c r="Q127" s="76">
        <v>1.48</v>
      </c>
      <c r="R127" s="76">
        <f>IF(RANK($O127,$O127:$Q127,0)=1,$O127,IF(RANK($P127,$O127:$Q127,0)=1,$P127,$Q127))</f>
        <v>1.48</v>
      </c>
      <c r="S127" s="76">
        <f>IF(RANK($O127,$O127:$Q127,0)=2,$O127,IF(RANK($P127,$O127:$Q127,0)=2,$P127,$Q127))</f>
        <v>1.48</v>
      </c>
      <c r="T127" s="76">
        <f>IF(RANK($O127,$O127:$Q127,0)=3,$O127,IF(RANK($P127,$O127:$Q127,0)=3,$P127,$Q127))</f>
        <v>1.3</v>
      </c>
      <c r="U127" s="76">
        <f>((($R127)*10000)+$S127)*10000+$T127+$N127/1000</f>
        <v>148014801.30600002</v>
      </c>
    </row>
    <row r="128" spans="1:23">
      <c r="A128" s="38" t="str">
        <f>IF(AND(N129=""),1,"")</f>
        <v/>
      </c>
      <c r="B128" s="84">
        <f>IF(B127="",1,B127+1)</f>
        <v>3</v>
      </c>
      <c r="C128" s="84">
        <f ca="1">IF(M128="","",VLOOKUP($B128,INDIRECT(L128),2,FALSE))</f>
        <v>6</v>
      </c>
      <c r="D128" s="67" t="str">
        <f ca="1">IF($C128="","",IF(ISERROR(VLOOKUP(C128,Athletes,2,FALSE)),"Unknown Athlete",PROPER(VLOOKUP(C128,Athletes,2,FALSE))))</f>
        <v>Thomas Keaney</v>
      </c>
      <c r="E128" s="67" t="str">
        <f ca="1">IF($C128="","",IF(VLOOKUP(C128,Athletes,3,FALSE)="","",VLOOKUP(C128,Athletes,3,FALSE)))</f>
        <v>CAC</v>
      </c>
      <c r="F128" s="67" t="str">
        <f ca="1">IF($C128="","",IF(ISERROR(VLOOKUP(C128,Athletes,7,FALSE)),"",VLOOKUP(C128,Athletes,7,FALSE)))</f>
        <v>U10B</v>
      </c>
      <c r="G128" s="85">
        <f ca="1">IF(M128="","",VLOOKUP($B128,INDIRECT(L128),6,FALSE))</f>
        <v>1.48</v>
      </c>
      <c r="H128" s="69" t="str">
        <f ca="1">"U" &amp; ROW(H128)+1-$B128 &amp; ":U" &amp; ROW(H128)-$B128+VLOOKUP(1,INDIRECT("A" &amp; ROW(H128)+1-$B128 &amp; ":B999"),2,0)</f>
        <v>U126:U129</v>
      </c>
      <c r="I128" s="69" t="str">
        <f ca="1">"R" &amp; ROW(I128)+1-$B128 &amp; ":R" &amp; ROW(I128)-$B128+VLOOKUP(1,INDIRECT("A" &amp; ROW(I128)+1-$B128 &amp; ":B999"),2,0)</f>
        <v>R126:R129</v>
      </c>
      <c r="J128" s="69" t="str">
        <f ca="1">"S" &amp; ROW(J128)+1-$B128 &amp; ":S" &amp; ROW(J128)-$B128+VLOOKUP(1,INDIRECT("A" &amp; ROW(J128)+1-$B128 &amp; ":B999"),2,0)</f>
        <v>S126:S129</v>
      </c>
      <c r="K128" s="69" t="str">
        <f ca="1">"T" &amp; ROW(K128)+1-$B128 &amp; ":T" &amp; ROW(K128)-$B128+VLOOKUP(1,INDIRECT("A" &amp; ROW(K128)+1-$B128 &amp; ":B999"),2,0)</f>
        <v>T126:T129</v>
      </c>
      <c r="L128" s="69" t="str">
        <f ca="1">"M" &amp; ROW(I128)+1-$B128 &amp; ":U" &amp; ROW(I128)-$B128+VLOOKUP(1,INDIRECT("A" &amp; ROW(I128)+1-$B128 &amp; ":B999"),2,0)</f>
        <v>M126:U129</v>
      </c>
      <c r="M128" s="5">
        <f ca="1">IF(N128="","",RANK($U128,INDIRECT(H128),0))</f>
        <v>2</v>
      </c>
      <c r="N128" s="7">
        <v>13</v>
      </c>
      <c r="O128" s="76">
        <v>1.68</v>
      </c>
      <c r="P128" s="76">
        <v>1.66</v>
      </c>
      <c r="Q128" s="76">
        <v>1.64</v>
      </c>
      <c r="R128" s="76">
        <f>IF(RANK($O128,$O128:$Q128,0)=1,$O128,IF(RANK($P128,$O128:$Q128,0)=1,$P128,$Q128))</f>
        <v>1.68</v>
      </c>
      <c r="S128" s="76">
        <f>IF(RANK($O128,$O128:$Q128,0)=2,$O128,IF(RANK($P128,$O128:$Q128,0)=2,$P128,$Q128))</f>
        <v>1.66</v>
      </c>
      <c r="T128" s="76">
        <f>IF(RANK($O128,$O128:$Q128,0)=3,$O128,IF(RANK($P128,$O128:$Q128,0)=3,$P128,$Q128))</f>
        <v>1.64</v>
      </c>
      <c r="U128" s="76">
        <f>((($R128)*10000)+$S128)*10000+$T128+$N128/1000</f>
        <v>168016601.653</v>
      </c>
    </row>
    <row r="129" spans="1:23">
      <c r="A129" s="38">
        <f>IF(AND(N130=""),1,"")</f>
        <v>1</v>
      </c>
      <c r="B129" s="84">
        <f>IF(B128="",1,B128+1)</f>
        <v>4</v>
      </c>
      <c r="C129" s="84">
        <f ca="1">IF(M129="","",VLOOKUP($B129,INDIRECT(L129),2,FALSE))</f>
        <v>9</v>
      </c>
      <c r="D129" s="67" t="str">
        <f ca="1">IF($C129="","",IF(ISERROR(VLOOKUP(C129,Athletes,2,FALSE)),"Unknown Athlete",PROPER(VLOOKUP(C129,Athletes,2,FALSE))))</f>
        <v>Morgan Sinden</v>
      </c>
      <c r="E129" s="67" t="str">
        <f ca="1">IF($C129="","",IF(VLOOKUP(C129,Athletes,3,FALSE)="","",VLOOKUP(C129,Athletes,3,FALSE)))</f>
        <v>CAC</v>
      </c>
      <c r="F129" s="67" t="str">
        <f ca="1">IF($C129="","",IF(ISERROR(VLOOKUP(C129,Athletes,7,FALSE)),"",VLOOKUP(C129,Athletes,7,FALSE)))</f>
        <v>U10B</v>
      </c>
      <c r="G129" s="85">
        <f ca="1">IF(M129="","",VLOOKUP($B129,INDIRECT(L129),6,FALSE))</f>
        <v>1.31</v>
      </c>
      <c r="H129" s="69" t="str">
        <f ca="1">"U" &amp; ROW(H129)+1-$B129 &amp; ":U" &amp; ROW(H129)-$B129+VLOOKUP(1,INDIRECT("A" &amp; ROW(H129)+1-$B129 &amp; ":B999"),2,0)</f>
        <v>U126:U129</v>
      </c>
      <c r="I129" s="69" t="str">
        <f ca="1">"R" &amp; ROW(I129)+1-$B129 &amp; ":R" &amp; ROW(I129)-$B129+VLOOKUP(1,INDIRECT("A" &amp; ROW(I129)+1-$B129 &amp; ":B999"),2,0)</f>
        <v>R126:R129</v>
      </c>
      <c r="J129" s="69" t="str">
        <f ca="1">"S" &amp; ROW(J129)+1-$B129 &amp; ":S" &amp; ROW(J129)-$B129+VLOOKUP(1,INDIRECT("A" &amp; ROW(J129)+1-$B129 &amp; ":B999"),2,0)</f>
        <v>S126:S129</v>
      </c>
      <c r="K129" s="69" t="str">
        <f ca="1">"T" &amp; ROW(K129)+1-$B129 &amp; ":T" &amp; ROW(K129)-$B129+VLOOKUP(1,INDIRECT("A" &amp; ROW(K129)+1-$B129 &amp; ":B999"),2,0)</f>
        <v>T126:T129</v>
      </c>
      <c r="L129" s="69" t="str">
        <f ca="1">"M" &amp; ROW(I129)+1-$B129 &amp; ":U" &amp; ROW(I129)-$B129+VLOOKUP(1,INDIRECT("A" &amp; ROW(I129)+1-$B129 &amp; ":B999"),2,0)</f>
        <v>M126:U129</v>
      </c>
      <c r="M129" s="5">
        <f ca="1">IF(N129="","",RANK($U129,INDIRECT(H129),0))</f>
        <v>4</v>
      </c>
      <c r="N129" s="7">
        <v>9</v>
      </c>
      <c r="O129" s="76">
        <v>1.28</v>
      </c>
      <c r="P129" s="76">
        <v>1.08</v>
      </c>
      <c r="Q129" s="76">
        <v>1.31</v>
      </c>
      <c r="R129" s="76">
        <f>IF(RANK($O129,$O129:$Q129,0)=1,$O129,IF(RANK($P129,$O129:$Q129,0)=1,$P129,$Q129))</f>
        <v>1.31</v>
      </c>
      <c r="S129" s="76">
        <f>IF(RANK($O129,$O129:$Q129,0)=2,$O129,IF(RANK($P129,$O129:$Q129,0)=2,$P129,$Q129))</f>
        <v>1.28</v>
      </c>
      <c r="T129" s="76">
        <f>IF(RANK($O129,$O129:$Q129,0)=3,$O129,IF(RANK($P129,$O129:$Q129,0)=3,$P129,$Q129))</f>
        <v>1.08</v>
      </c>
      <c r="U129" s="76">
        <f>((($R129)*10000)+$S129)*10000+$T129+$N129/1000</f>
        <v>131012801.089</v>
      </c>
    </row>
    <row r="130" spans="1:2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ht="18">
      <c r="B133" s="66" t="s">
        <v>10</v>
      </c>
      <c r="C133" s="66" t="s">
        <v>154</v>
      </c>
      <c r="E133" s="66"/>
      <c r="G133" s="68"/>
      <c r="N133" s="70" t="s">
        <v>15</v>
      </c>
      <c r="O133" s="71"/>
      <c r="P133" s="71"/>
      <c r="Q133" s="72"/>
      <c r="R133" s="72"/>
      <c r="S133" s="72"/>
      <c r="T133" s="72"/>
      <c r="U133" s="73"/>
      <c r="V133" s="73"/>
      <c r="W133" s="73"/>
    </row>
    <row r="134" spans="1:23" ht="15.75" customHeight="1">
      <c r="B134" s="66"/>
      <c r="D134" s="66"/>
      <c r="E134" s="74"/>
      <c r="N134" s="5"/>
      <c r="R134" s="76"/>
      <c r="S134" s="76"/>
      <c r="T134" s="76"/>
    </row>
    <row r="135" spans="1:23" ht="15.75" thickBot="1">
      <c r="A135" s="40" t="s">
        <v>50</v>
      </c>
      <c r="B135" s="10" t="s">
        <v>9</v>
      </c>
      <c r="C135" s="10" t="s">
        <v>62</v>
      </c>
      <c r="D135" s="10" t="s">
        <v>6</v>
      </c>
      <c r="E135" s="10" t="s">
        <v>7</v>
      </c>
      <c r="F135" s="10" t="s">
        <v>49</v>
      </c>
      <c r="G135" s="43" t="s">
        <v>12</v>
      </c>
      <c r="H135" s="79" t="s">
        <v>54</v>
      </c>
      <c r="I135" s="79" t="s">
        <v>51</v>
      </c>
      <c r="J135" s="79" t="s">
        <v>52</v>
      </c>
      <c r="K135" s="79" t="s">
        <v>53</v>
      </c>
      <c r="L135" s="79" t="s">
        <v>24</v>
      </c>
      <c r="M135" s="80" t="s">
        <v>23</v>
      </c>
      <c r="N135" s="81" t="s">
        <v>62</v>
      </c>
      <c r="O135" s="82" t="s">
        <v>16</v>
      </c>
      <c r="P135" s="82" t="s">
        <v>17</v>
      </c>
      <c r="Q135" s="82" t="s">
        <v>18</v>
      </c>
      <c r="R135" s="83" t="s">
        <v>19</v>
      </c>
      <c r="S135" s="83" t="s">
        <v>20</v>
      </c>
      <c r="T135" s="83" t="s">
        <v>21</v>
      </c>
      <c r="U135" s="80" t="s">
        <v>22</v>
      </c>
    </row>
    <row r="136" spans="1:23" ht="15">
      <c r="B136" s="77"/>
      <c r="C136" s="77"/>
      <c r="D136" s="77"/>
      <c r="E136" s="77"/>
      <c r="F136" s="77"/>
      <c r="G136" s="78"/>
      <c r="H136" s="69"/>
      <c r="I136" s="69"/>
      <c r="N136" s="5"/>
      <c r="R136" s="76"/>
      <c r="S136" s="76"/>
      <c r="T136" s="76"/>
      <c r="U136" s="76"/>
    </row>
    <row r="137" spans="1:23">
      <c r="A137" s="38" t="str">
        <f>IF(AND(N138=""),1,"")</f>
        <v/>
      </c>
      <c r="B137" s="84">
        <f>IF(B136="",1,B136+1)</f>
        <v>1</v>
      </c>
      <c r="C137" s="84">
        <f ca="1">IF(M137="","",VLOOKUP($B137,INDIRECT(L137),2,FALSE))</f>
        <v>16</v>
      </c>
      <c r="D137" s="67" t="str">
        <f ca="1">IF($C137="","",IF(ISERROR(VLOOKUP(C137,Athletes,2,FALSE)),"Unknown Athlete",PROPER(VLOOKUP(C137,Athletes,2,FALSE))))</f>
        <v>Kaitlin Keaney</v>
      </c>
      <c r="E137" s="67" t="str">
        <f ca="1">IF($C137="","",IF(VLOOKUP(C137,Athletes,3,FALSE)="","",VLOOKUP(C137,Athletes,3,FALSE)))</f>
        <v>CAC</v>
      </c>
      <c r="F137" s="67" t="str">
        <f ca="1">IF($C137="","",IF(ISERROR(VLOOKUP(C137,Athletes,7,FALSE)),"",VLOOKUP(C137,Athletes,7,FALSE)))</f>
        <v>U10G</v>
      </c>
      <c r="G137" s="85">
        <f ca="1">IF(M137="","",VLOOKUP($B137,INDIRECT(L137),6,FALSE))</f>
        <v>1.58</v>
      </c>
      <c r="H137" s="69" t="str">
        <f ca="1">"U" &amp; ROW(H137)+1-$B137 &amp; ":U" &amp; ROW(H137)-$B137+VLOOKUP(1,INDIRECT("A" &amp; ROW(H137)+1-$B137 &amp; ":B999"),2,0)</f>
        <v>U137:U139</v>
      </c>
      <c r="I137" s="69" t="str">
        <f ca="1">"R" &amp; ROW(I137)+1-$B137 &amp; ":R" &amp; ROW(I137)-$B137+VLOOKUP(1,INDIRECT("A" &amp; ROW(I137)+1-$B137 &amp; ":B999"),2,0)</f>
        <v>R137:R139</v>
      </c>
      <c r="J137" s="69" t="str">
        <f ca="1">"S" &amp; ROW(J137)+1-$B137 &amp; ":S" &amp; ROW(J137)-$B137+VLOOKUP(1,INDIRECT("A" &amp; ROW(J137)+1-$B137 &amp; ":B999"),2,0)</f>
        <v>S137:S139</v>
      </c>
      <c r="K137" s="69" t="str">
        <f ca="1">"T" &amp; ROW(K137)+1-$B137 &amp; ":T" &amp; ROW(K137)-$B137+VLOOKUP(1,INDIRECT("A" &amp; ROW(K137)+1-$B137 &amp; ":B999"),2,0)</f>
        <v>T137:T139</v>
      </c>
      <c r="L137" s="69" t="str">
        <f ca="1">"M" &amp; ROW(I137)+1-$B137 &amp; ":U" &amp; ROW(I137)-$B137+VLOOKUP(1,INDIRECT("A" &amp; ROW(I137)+1-$B137 &amp; ":B999"),2,0)</f>
        <v>M137:U139</v>
      </c>
      <c r="M137" s="5">
        <f ca="1">IF(N137="","",RANK($U137,INDIRECT(H137),0))</f>
        <v>1</v>
      </c>
      <c r="N137" s="7">
        <v>16</v>
      </c>
      <c r="O137" s="76">
        <v>1.57</v>
      </c>
      <c r="P137" s="76">
        <v>1.51</v>
      </c>
      <c r="Q137" s="76">
        <v>1.58</v>
      </c>
      <c r="R137" s="76">
        <f>IF(RANK($O137,$O137:$Q137,0)=1,$O137,IF(RANK($P137,$O137:$Q137,0)=1,$P137,$Q137))</f>
        <v>1.58</v>
      </c>
      <c r="S137" s="76">
        <f>IF(RANK($O137,$O137:$Q137,0)=2,$O137,IF(RANK($P137,$O137:$Q137,0)=2,$P137,$Q137))</f>
        <v>1.57</v>
      </c>
      <c r="T137" s="76">
        <f>IF(RANK($O137,$O137:$Q137,0)=3,$O137,IF(RANK($P137,$O137:$Q137,0)=3,$P137,$Q137))</f>
        <v>1.51</v>
      </c>
      <c r="U137" s="76">
        <f>((($R137)*10000)+$S137)*10000+$T137+$N137/1000</f>
        <v>158015701.52599999</v>
      </c>
    </row>
    <row r="138" spans="1:23">
      <c r="A138" s="38" t="str">
        <f>IF(AND(N139=""),1,"")</f>
        <v/>
      </c>
      <c r="B138" s="84">
        <f>IF(B137="",1,B137+1)</f>
        <v>2</v>
      </c>
      <c r="C138" s="84">
        <f ca="1">IF(M138="","",VLOOKUP($B138,INDIRECT(L138),2,FALSE))</f>
        <v>7</v>
      </c>
      <c r="D138" s="67" t="str">
        <f ca="1">IF($C138="","",IF(ISERROR(VLOOKUP(C138,Athletes,2,FALSE)),"Unknown Athlete",PROPER(VLOOKUP(C138,Athletes,2,FALSE))))</f>
        <v>Abbie Downing</v>
      </c>
      <c r="E138" s="67" t="str">
        <f ca="1">IF($C138="","",IF(VLOOKUP(C138,Athletes,3,FALSE)="","",VLOOKUP(C138,Athletes,3,FALSE)))</f>
        <v>CAC</v>
      </c>
      <c r="F138" s="67" t="str">
        <f ca="1">IF($C138="","",IF(ISERROR(VLOOKUP(C138,Athletes,7,FALSE)),"",VLOOKUP(C138,Athletes,7,FALSE)))</f>
        <v>U10G</v>
      </c>
      <c r="G138" s="85">
        <f ca="1">IF(M138="","",VLOOKUP($B138,INDIRECT(L138),6,FALSE))</f>
        <v>1.5</v>
      </c>
      <c r="H138" s="69" t="str">
        <f ca="1">"U" &amp; ROW(H138)+1-$B138 &amp; ":U" &amp; ROW(H138)-$B138+VLOOKUP(1,INDIRECT("A" &amp; ROW(H138)+1-$B138 &amp; ":B999"),2,0)</f>
        <v>U137:U139</v>
      </c>
      <c r="I138" s="69" t="str">
        <f ca="1">"R" &amp; ROW(I138)+1-$B138 &amp; ":R" &amp; ROW(I138)-$B138+VLOOKUP(1,INDIRECT("A" &amp; ROW(I138)+1-$B138 &amp; ":B999"),2,0)</f>
        <v>R137:R139</v>
      </c>
      <c r="J138" s="69" t="str">
        <f ca="1">"S" &amp; ROW(J138)+1-$B138 &amp; ":S" &amp; ROW(J138)-$B138+VLOOKUP(1,INDIRECT("A" &amp; ROW(J138)+1-$B138 &amp; ":B999"),2,0)</f>
        <v>S137:S139</v>
      </c>
      <c r="K138" s="69" t="str">
        <f ca="1">"T" &amp; ROW(K138)+1-$B138 &amp; ":T" &amp; ROW(K138)-$B138+VLOOKUP(1,INDIRECT("A" &amp; ROW(K138)+1-$B138 &amp; ":B999"),2,0)</f>
        <v>T137:T139</v>
      </c>
      <c r="L138" s="69" t="str">
        <f ca="1">"M" &amp; ROW(I138)+1-$B138 &amp; ":U" &amp; ROW(I138)-$B138+VLOOKUP(1,INDIRECT("A" &amp; ROW(I138)+1-$B138 &amp; ":B999"),2,0)</f>
        <v>M137:U139</v>
      </c>
      <c r="M138" s="5">
        <f ca="1">IF(N138="","",RANK($U138,INDIRECT(H138),0))</f>
        <v>3</v>
      </c>
      <c r="N138" s="7">
        <v>4</v>
      </c>
      <c r="O138" s="76">
        <v>1.38</v>
      </c>
      <c r="P138" s="76">
        <v>1.38</v>
      </c>
      <c r="Q138" s="76">
        <v>1.29</v>
      </c>
      <c r="R138" s="76">
        <f>IF(RANK($O138,$O138:$Q138,0)=1,$O138,IF(RANK($P138,$O138:$Q138,0)=1,$P138,$Q138))</f>
        <v>1.38</v>
      </c>
      <c r="S138" s="76">
        <f>IF(RANK($O138,$O138:$Q138,0)=2,$O138,IF(RANK($P138,$O138:$Q138,0)=2,$P138,$Q138))</f>
        <v>1.29</v>
      </c>
      <c r="T138" s="76">
        <f>IF(RANK($O138,$O138:$Q138,0)=3,$O138,IF(RANK($P138,$O138:$Q138,0)=3,$P138,$Q138))</f>
        <v>1.29</v>
      </c>
      <c r="U138" s="76">
        <f>((($R138)*10000)+$S138)*10000+$T138+$N138/1000</f>
        <v>138012901.294</v>
      </c>
    </row>
    <row r="139" spans="1:23">
      <c r="A139" s="38">
        <f>IF(AND(N140=""),1,"")</f>
        <v>1</v>
      </c>
      <c r="B139" s="84">
        <f>IF(B138="",1,B138+1)</f>
        <v>3</v>
      </c>
      <c r="C139" s="84">
        <f ca="1">IF(M139="","",VLOOKUP($B139,INDIRECT(L139),2,FALSE))</f>
        <v>4</v>
      </c>
      <c r="D139" s="67" t="str">
        <f ca="1">IF($C139="","",IF(ISERROR(VLOOKUP(C139,Athletes,2,FALSE)),"Unknown Athlete",PROPER(VLOOKUP(C139,Athletes,2,FALSE))))</f>
        <v>Freya Miller</v>
      </c>
      <c r="E139" s="67" t="str">
        <f ca="1">IF($C139="","",IF(VLOOKUP(C139,Athletes,3,FALSE)="","",VLOOKUP(C139,Athletes,3,FALSE)))</f>
        <v>N+P</v>
      </c>
      <c r="F139" s="67" t="str">
        <f ca="1">IF($C139="","",IF(ISERROR(VLOOKUP(C139,Athletes,7,FALSE)),"",VLOOKUP(C139,Athletes,7,FALSE)))</f>
        <v>U10G</v>
      </c>
      <c r="G139" s="85">
        <f ca="1">IF(M139="","",VLOOKUP($B139,INDIRECT(L139),6,FALSE))</f>
        <v>1.38</v>
      </c>
      <c r="H139" s="69" t="str">
        <f ca="1">"U" &amp; ROW(H139)+1-$B139 &amp; ":U" &amp; ROW(H139)-$B139+VLOOKUP(1,INDIRECT("A" &amp; ROW(H139)+1-$B139 &amp; ":B999"),2,0)</f>
        <v>U137:U139</v>
      </c>
      <c r="I139" s="69" t="str">
        <f ca="1">"R" &amp; ROW(I139)+1-$B139 &amp; ":R" &amp; ROW(I139)-$B139+VLOOKUP(1,INDIRECT("A" &amp; ROW(I139)+1-$B139 &amp; ":B999"),2,0)</f>
        <v>R137:R139</v>
      </c>
      <c r="J139" s="69" t="str">
        <f ca="1">"S" &amp; ROW(J139)+1-$B139 &amp; ":S" &amp; ROW(J139)-$B139+VLOOKUP(1,INDIRECT("A" &amp; ROW(J139)+1-$B139 &amp; ":B999"),2,0)</f>
        <v>S137:S139</v>
      </c>
      <c r="K139" s="69" t="str">
        <f ca="1">"T" &amp; ROW(K139)+1-$B139 &amp; ":T" &amp; ROW(K139)-$B139+VLOOKUP(1,INDIRECT("A" &amp; ROW(K139)+1-$B139 &amp; ":B999"),2,0)</f>
        <v>T137:T139</v>
      </c>
      <c r="L139" s="69" t="str">
        <f ca="1">"M" &amp; ROW(I139)+1-$B139 &amp; ":U" &amp; ROW(I139)-$B139+VLOOKUP(1,INDIRECT("A" &amp; ROW(I139)+1-$B139 &amp; ":B999"),2,0)</f>
        <v>M137:U139</v>
      </c>
      <c r="M139" s="5">
        <f ca="1">IF(N139="","",RANK($U139,INDIRECT(H139),0))</f>
        <v>2</v>
      </c>
      <c r="N139" s="7">
        <v>7</v>
      </c>
      <c r="O139" s="76">
        <v>1.5</v>
      </c>
      <c r="P139" s="76">
        <v>1.42</v>
      </c>
      <c r="Q139" s="76">
        <v>1.36</v>
      </c>
      <c r="R139" s="76">
        <f>IF(RANK($O139,$O139:$Q139,0)=1,$O139,IF(RANK($P139,$O139:$Q139,0)=1,$P139,$Q139))</f>
        <v>1.5</v>
      </c>
      <c r="S139" s="76">
        <f>IF(RANK($O139,$O139:$Q139,0)=2,$O139,IF(RANK($P139,$O139:$Q139,0)=2,$P139,$Q139))</f>
        <v>1.42</v>
      </c>
      <c r="T139" s="76">
        <f>IF(RANK($O139,$O139:$Q139,0)=3,$O139,IF(RANK($P139,$O139:$Q139,0)=3,$P139,$Q139))</f>
        <v>1.36</v>
      </c>
      <c r="U139" s="76">
        <f>((($R139)*10000)+$S139)*10000+$T139+$N139/1000</f>
        <v>150014201.36700001</v>
      </c>
    </row>
    <row r="140" spans="1:2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ht="18">
      <c r="B143" s="66" t="s">
        <v>10</v>
      </c>
      <c r="C143" s="66" t="s">
        <v>155</v>
      </c>
      <c r="E143" s="66"/>
      <c r="G143" s="68"/>
      <c r="N143" s="70" t="s">
        <v>15</v>
      </c>
      <c r="O143" s="71"/>
      <c r="P143" s="71"/>
      <c r="Q143" s="72"/>
      <c r="R143" s="72"/>
      <c r="S143" s="72"/>
      <c r="T143" s="72"/>
      <c r="U143" s="73"/>
      <c r="V143" s="73"/>
      <c r="W143" s="73"/>
    </row>
    <row r="144" spans="1:23" ht="15.75" customHeight="1">
      <c r="B144" s="66"/>
      <c r="D144" s="66"/>
      <c r="E144" s="74"/>
      <c r="N144" s="5"/>
      <c r="R144" s="76"/>
      <c r="S144" s="76"/>
      <c r="T144" s="76"/>
    </row>
    <row r="145" spans="1:23" ht="15.75" thickBot="1">
      <c r="A145" s="40" t="s">
        <v>50</v>
      </c>
      <c r="B145" s="10" t="s">
        <v>9</v>
      </c>
      <c r="C145" s="10" t="s">
        <v>62</v>
      </c>
      <c r="D145" s="10" t="s">
        <v>6</v>
      </c>
      <c r="E145" s="10" t="s">
        <v>7</v>
      </c>
      <c r="F145" s="10" t="s">
        <v>49</v>
      </c>
      <c r="G145" s="43" t="s">
        <v>12</v>
      </c>
      <c r="H145" s="79" t="s">
        <v>54</v>
      </c>
      <c r="I145" s="79" t="s">
        <v>51</v>
      </c>
      <c r="J145" s="79" t="s">
        <v>52</v>
      </c>
      <c r="K145" s="79" t="s">
        <v>53</v>
      </c>
      <c r="L145" s="79" t="s">
        <v>24</v>
      </c>
      <c r="M145" s="80" t="s">
        <v>23</v>
      </c>
      <c r="N145" s="81" t="s">
        <v>62</v>
      </c>
      <c r="O145" s="82" t="s">
        <v>16</v>
      </c>
      <c r="P145" s="82" t="s">
        <v>17</v>
      </c>
      <c r="Q145" s="82" t="s">
        <v>18</v>
      </c>
      <c r="R145" s="83" t="s">
        <v>19</v>
      </c>
      <c r="S145" s="83" t="s">
        <v>20</v>
      </c>
      <c r="T145" s="83" t="s">
        <v>21</v>
      </c>
      <c r="U145" s="80" t="s">
        <v>22</v>
      </c>
    </row>
    <row r="146" spans="1:23" ht="15">
      <c r="B146" s="77"/>
      <c r="C146" s="77"/>
      <c r="D146" s="77"/>
      <c r="E146" s="77"/>
      <c r="F146" s="77"/>
      <c r="G146" s="78"/>
      <c r="H146" s="69"/>
      <c r="I146" s="69"/>
      <c r="N146" s="5"/>
      <c r="R146" s="76"/>
      <c r="S146" s="76"/>
      <c r="T146" s="76"/>
      <c r="U146" s="76"/>
    </row>
    <row r="147" spans="1:23">
      <c r="A147" s="38" t="str">
        <f>IF(AND(N148=""),1,"")</f>
        <v/>
      </c>
      <c r="B147" s="84">
        <f>IF(B146="",1,B146+1)</f>
        <v>1</v>
      </c>
      <c r="C147" s="84">
        <f ca="1">IF(M147="","",VLOOKUP($B147,INDIRECT(L147),2,FALSE))</f>
        <v>10</v>
      </c>
      <c r="D147" s="67" t="str">
        <f ca="1">IF($C147="","",IF(ISERROR(VLOOKUP(C147,Athletes,2,FALSE)),"Unknown Athlete",PROPER(VLOOKUP(C147,Athletes,2,FALSE))))</f>
        <v>Jemma Kearney</v>
      </c>
      <c r="E147" s="67" t="str">
        <f ca="1">IF($C147="","",IF(VLOOKUP(C147,Athletes,3,FALSE)="","",VLOOKUP(C147,Athletes,3,FALSE)))</f>
        <v>Unattached</v>
      </c>
      <c r="F147" s="67" t="str">
        <f ca="1">IF($C147="","",IF(ISERROR(VLOOKUP(C147,Athletes,7,FALSE)),"",VLOOKUP(C147,Athletes,7,FALSE)))</f>
        <v>U9G</v>
      </c>
      <c r="G147" s="85">
        <f ca="1">IF(M147="","",VLOOKUP($B147,INDIRECT(L147),6,FALSE))</f>
        <v>1.41</v>
      </c>
      <c r="H147" s="69" t="str">
        <f ca="1">"U" &amp; ROW(H147)+1-$B147 &amp; ":U" &amp; ROW(H147)-$B147+VLOOKUP(1,INDIRECT("A" &amp; ROW(H147)+1-$B147 &amp; ":B999"),2,0)</f>
        <v>U147:U148</v>
      </c>
      <c r="I147" s="69" t="str">
        <f ca="1">"R" &amp; ROW(I147)+1-$B147 &amp; ":R" &amp; ROW(I147)-$B147+VLOOKUP(1,INDIRECT("A" &amp; ROW(I147)+1-$B147 &amp; ":B999"),2,0)</f>
        <v>R147:R148</v>
      </c>
      <c r="J147" s="69" t="str">
        <f ca="1">"S" &amp; ROW(J147)+1-$B147 &amp; ":S" &amp; ROW(J147)-$B147+VLOOKUP(1,INDIRECT("A" &amp; ROW(J147)+1-$B147 &amp; ":B999"),2,0)</f>
        <v>S147:S148</v>
      </c>
      <c r="K147" s="69" t="str">
        <f ca="1">"T" &amp; ROW(K147)+1-$B147 &amp; ":T" &amp; ROW(K147)-$B147+VLOOKUP(1,INDIRECT("A" &amp; ROW(K147)+1-$B147 &amp; ":B999"),2,0)</f>
        <v>T147:T148</v>
      </c>
      <c r="L147" s="69" t="str">
        <f ca="1">"M" &amp; ROW(I147)+1-$B147 &amp; ":U" &amp; ROW(I147)-$B147+VLOOKUP(1,INDIRECT("A" &amp; ROW(I147)+1-$B147 &amp; ":B999"),2,0)</f>
        <v>M147:U148</v>
      </c>
      <c r="M147" s="5">
        <f ca="1">IF(N147="","",RANK($U147,INDIRECT(H147),0))</f>
        <v>2</v>
      </c>
      <c r="N147" s="7">
        <v>8</v>
      </c>
      <c r="O147" s="76">
        <v>1.3</v>
      </c>
      <c r="P147" s="76">
        <v>1.33</v>
      </c>
      <c r="Q147" s="76">
        <v>1.24</v>
      </c>
      <c r="R147" s="76">
        <f>IF(RANK($O147,$O147:$Q147,0)=1,$O147,IF(RANK($P147,$O147:$Q147,0)=1,$P147,$Q147))</f>
        <v>1.33</v>
      </c>
      <c r="S147" s="76">
        <f>IF(RANK($O147,$O147:$Q147,0)=2,$O147,IF(RANK($P147,$O147:$Q147,0)=2,$P147,$Q147))</f>
        <v>1.3</v>
      </c>
      <c r="T147" s="76">
        <f>IF(RANK($O147,$O147:$Q147,0)=3,$O147,IF(RANK($P147,$O147:$Q147,0)=3,$P147,$Q147))</f>
        <v>1.24</v>
      </c>
      <c r="U147" s="76">
        <f>((($R147)*10000)+$S147)*10000+$T147+$N147/1000</f>
        <v>133013001.248</v>
      </c>
    </row>
    <row r="148" spans="1:23">
      <c r="A148" s="38">
        <f>IF(AND(N149=""),1,"")</f>
        <v>1</v>
      </c>
      <c r="B148" s="84">
        <f>IF(B147="",1,B147+1)</f>
        <v>2</v>
      </c>
      <c r="C148" s="84">
        <f ca="1">IF(M148="","",VLOOKUP($B148,INDIRECT(L148),2,FALSE))</f>
        <v>8</v>
      </c>
      <c r="D148" s="67" t="str">
        <f ca="1">IF($C148="","",IF(ISERROR(VLOOKUP(C148,Athletes,2,FALSE)),"Unknown Athlete",PROPER(VLOOKUP(C148,Athletes,2,FALSE))))</f>
        <v>Chloe Thomas</v>
      </c>
      <c r="E148" s="67" t="str">
        <f ca="1">IF($C148="","",IF(VLOOKUP(C148,Athletes,3,FALSE)="","",VLOOKUP(C148,Athletes,3,FALSE)))</f>
        <v>Unattached</v>
      </c>
      <c r="F148" s="67" t="str">
        <f ca="1">IF($C148="","",IF(ISERROR(VLOOKUP(C148,Athletes,7,FALSE)),"",VLOOKUP(C148,Athletes,7,FALSE)))</f>
        <v>U9G</v>
      </c>
      <c r="G148" s="85">
        <f ca="1">IF(M148="","",VLOOKUP($B148,INDIRECT(L148),6,FALSE))</f>
        <v>1.33</v>
      </c>
      <c r="H148" s="69" t="str">
        <f ca="1">"U" &amp; ROW(H148)+1-$B148 &amp; ":U" &amp; ROW(H148)-$B148+VLOOKUP(1,INDIRECT("A" &amp; ROW(H148)+1-$B148 &amp; ":B999"),2,0)</f>
        <v>U147:U148</v>
      </c>
      <c r="I148" s="69" t="str">
        <f ca="1">"R" &amp; ROW(I148)+1-$B148 &amp; ":R" &amp; ROW(I148)-$B148+VLOOKUP(1,INDIRECT("A" &amp; ROW(I148)+1-$B148 &amp; ":B999"),2,0)</f>
        <v>R147:R148</v>
      </c>
      <c r="J148" s="69" t="str">
        <f ca="1">"S" &amp; ROW(J148)+1-$B148 &amp; ":S" &amp; ROW(J148)-$B148+VLOOKUP(1,INDIRECT("A" &amp; ROW(J148)+1-$B148 &amp; ":B999"),2,0)</f>
        <v>S147:S148</v>
      </c>
      <c r="K148" s="69" t="str">
        <f ca="1">"T" &amp; ROW(K148)+1-$B148 &amp; ":T" &amp; ROW(K148)-$B148+VLOOKUP(1,INDIRECT("A" &amp; ROW(K148)+1-$B148 &amp; ":B999"),2,0)</f>
        <v>T147:T148</v>
      </c>
      <c r="L148" s="69" t="str">
        <f ca="1">"M" &amp; ROW(I148)+1-$B148 &amp; ":U" &amp; ROW(I148)-$B148+VLOOKUP(1,INDIRECT("A" &amp; ROW(I148)+1-$B148 &amp; ":B999"),2,0)</f>
        <v>M147:U148</v>
      </c>
      <c r="M148" s="5">
        <f ca="1">IF(N148="","",RANK($U148,INDIRECT(H148),0))</f>
        <v>1</v>
      </c>
      <c r="N148" s="7">
        <v>10</v>
      </c>
      <c r="O148" s="76">
        <v>1.34</v>
      </c>
      <c r="P148" s="76">
        <v>1.26</v>
      </c>
      <c r="Q148" s="76">
        <v>1.41</v>
      </c>
      <c r="R148" s="76">
        <f>IF(RANK($O148,$O148:$Q148,0)=1,$O148,IF(RANK($P148,$O148:$Q148,0)=1,$P148,$Q148))</f>
        <v>1.41</v>
      </c>
      <c r="S148" s="76">
        <f>IF(RANK($O148,$O148:$Q148,0)=2,$O148,IF(RANK($P148,$O148:$Q148,0)=2,$P148,$Q148))</f>
        <v>1.34</v>
      </c>
      <c r="T148" s="76">
        <f>IF(RANK($O148,$O148:$Q148,0)=3,$O148,IF(RANK($P148,$O148:$Q148,0)=3,$P148,$Q148))</f>
        <v>1.26</v>
      </c>
      <c r="U148" s="76">
        <f>((($R148)*10000)+$S148)*10000+$T148+$N148/1000</f>
        <v>141013401.26999998</v>
      </c>
    </row>
    <row r="149" spans="1:2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</row>
    <row r="150" spans="1:2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</row>
    <row r="151" spans="1:2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</row>
    <row r="152" spans="1:23" ht="18">
      <c r="B152" s="66" t="s">
        <v>10</v>
      </c>
      <c r="C152" s="66" t="s">
        <v>156</v>
      </c>
      <c r="E152" s="66"/>
      <c r="G152" s="68"/>
      <c r="N152" s="70" t="s">
        <v>15</v>
      </c>
      <c r="O152" s="71"/>
      <c r="P152" s="71"/>
      <c r="Q152" s="72"/>
      <c r="R152" s="72"/>
      <c r="S152" s="72"/>
      <c r="T152" s="72"/>
      <c r="U152" s="73"/>
      <c r="V152" s="73"/>
      <c r="W152" s="73"/>
    </row>
    <row r="153" spans="1:23" ht="15.75" customHeight="1">
      <c r="B153" s="66"/>
      <c r="D153" s="66"/>
      <c r="E153" s="74"/>
      <c r="N153" s="5"/>
      <c r="R153" s="76"/>
      <c r="S153" s="76"/>
      <c r="T153" s="76"/>
    </row>
    <row r="154" spans="1:23" ht="15.75" thickBot="1">
      <c r="A154" s="40" t="s">
        <v>50</v>
      </c>
      <c r="B154" s="10" t="s">
        <v>9</v>
      </c>
      <c r="C154" s="10" t="s">
        <v>62</v>
      </c>
      <c r="D154" s="10" t="s">
        <v>6</v>
      </c>
      <c r="E154" s="10" t="s">
        <v>7</v>
      </c>
      <c r="F154" s="10" t="s">
        <v>49</v>
      </c>
      <c r="G154" s="43" t="s">
        <v>12</v>
      </c>
      <c r="H154" s="79" t="s">
        <v>54</v>
      </c>
      <c r="I154" s="79" t="s">
        <v>51</v>
      </c>
      <c r="J154" s="79" t="s">
        <v>52</v>
      </c>
      <c r="K154" s="79" t="s">
        <v>53</v>
      </c>
      <c r="L154" s="79" t="s">
        <v>24</v>
      </c>
      <c r="M154" s="80" t="s">
        <v>23</v>
      </c>
      <c r="N154" s="81" t="s">
        <v>62</v>
      </c>
      <c r="O154" s="82" t="s">
        <v>16</v>
      </c>
      <c r="P154" s="82" t="s">
        <v>17</v>
      </c>
      <c r="Q154" s="82" t="s">
        <v>18</v>
      </c>
      <c r="R154" s="83" t="s">
        <v>19</v>
      </c>
      <c r="S154" s="83" t="s">
        <v>20</v>
      </c>
      <c r="T154" s="83" t="s">
        <v>21</v>
      </c>
      <c r="U154" s="80" t="s">
        <v>22</v>
      </c>
    </row>
    <row r="155" spans="1:23" ht="15">
      <c r="B155" s="77"/>
      <c r="C155" s="77"/>
      <c r="D155" s="77"/>
      <c r="E155" s="77"/>
      <c r="F155" s="77"/>
      <c r="G155" s="78"/>
      <c r="H155" s="69"/>
      <c r="I155" s="69"/>
      <c r="N155" s="5"/>
      <c r="R155" s="76"/>
      <c r="S155" s="76"/>
      <c r="T155" s="76"/>
      <c r="U155" s="76"/>
    </row>
    <row r="156" spans="1:23">
      <c r="A156" s="38" t="str">
        <f>IF(AND(N157=""),1,"")</f>
        <v/>
      </c>
      <c r="B156" s="84">
        <f>IF(B155="",1,B155+1)</f>
        <v>1</v>
      </c>
      <c r="C156" s="84">
        <f ca="1">IF(M156="","",VLOOKUP($B156,INDIRECT(L156),2,FALSE))</f>
        <v>5</v>
      </c>
      <c r="D156" s="67" t="str">
        <f ca="1">IF($C156="","",IF(ISERROR(VLOOKUP(C156,Athletes,2,FALSE)),"Unknown Athlete",PROPER(VLOOKUP(C156,Athletes,2,FALSE))))</f>
        <v>Sam Brereton</v>
      </c>
      <c r="E156" s="67" t="str">
        <f ca="1">IF($C156="","",IF(VLOOKUP(C156,Athletes,3,FALSE)="","",VLOOKUP(C156,Athletes,3,FALSE)))</f>
        <v>N+P</v>
      </c>
      <c r="F156" s="67" t="str">
        <f ca="1">IF($C156="","",IF(ISERROR(VLOOKUP(C156,Athletes,7,FALSE)),"",VLOOKUP(C156,Athletes,7,FALSE)))</f>
        <v>U12B</v>
      </c>
      <c r="G156" s="85">
        <f ca="1">IF(M156="","",VLOOKUP($B156,INDIRECT(L156),6,FALSE))</f>
        <v>1.93</v>
      </c>
      <c r="H156" s="69" t="str">
        <f ca="1">"U" &amp; ROW(H156)+1-$B156 &amp; ":U" &amp; ROW(H156)-$B156+VLOOKUP(1,INDIRECT("A" &amp; ROW(H156)+1-$B156 &amp; ":B999"),2,0)</f>
        <v>U156:U157</v>
      </c>
      <c r="I156" s="69" t="str">
        <f ca="1">"R" &amp; ROW(I156)+1-$B156 &amp; ":R" &amp; ROW(I156)-$B156+VLOOKUP(1,INDIRECT("A" &amp; ROW(I156)+1-$B156 &amp; ":B999"),2,0)</f>
        <v>R156:R157</v>
      </c>
      <c r="J156" s="69" t="str">
        <f ca="1">"S" &amp; ROW(J156)+1-$B156 &amp; ":S" &amp; ROW(J156)-$B156+VLOOKUP(1,INDIRECT("A" &amp; ROW(J156)+1-$B156 &amp; ":B999"),2,0)</f>
        <v>S156:S157</v>
      </c>
      <c r="K156" s="69" t="str">
        <f ca="1">"T" &amp; ROW(K156)+1-$B156 &amp; ":T" &amp; ROW(K156)-$B156+VLOOKUP(1,INDIRECT("A" &amp; ROW(K156)+1-$B156 &amp; ":B999"),2,0)</f>
        <v>T156:T157</v>
      </c>
      <c r="L156" s="69" t="str">
        <f ca="1">"M" &amp; ROW(I156)+1-$B156 &amp; ":U" &amp; ROW(I156)-$B156+VLOOKUP(1,INDIRECT("A" &amp; ROW(I156)+1-$B156 &amp; ":B999"),2,0)</f>
        <v>M156:U157</v>
      </c>
      <c r="M156" s="5">
        <f ca="1">IF(N156="","",RANK($U156,INDIRECT(H156),0))</f>
        <v>1</v>
      </c>
      <c r="N156" s="7">
        <v>5</v>
      </c>
      <c r="O156" s="76">
        <v>1.93</v>
      </c>
      <c r="P156" s="76">
        <v>1.8</v>
      </c>
      <c r="Q156" s="76">
        <v>1.9</v>
      </c>
      <c r="R156" s="76">
        <f>IF(RANK($O156,$O156:$Q156,0)=1,$O156,IF(RANK($P156,$O156:$Q156,0)=1,$P156,$Q156))</f>
        <v>1.93</v>
      </c>
      <c r="S156" s="76">
        <f>IF(RANK($O156,$O156:$Q156,0)=2,$O156,IF(RANK($P156,$O156:$Q156,0)=2,$P156,$Q156))</f>
        <v>1.9</v>
      </c>
      <c r="T156" s="76">
        <f>IF(RANK($O156,$O156:$Q156,0)=3,$O156,IF(RANK($P156,$O156:$Q156,0)=3,$P156,$Q156))</f>
        <v>1.8</v>
      </c>
      <c r="U156" s="76">
        <f>((($R156)*10000)+$S156)*10000+$T156+$N156/1000</f>
        <v>193019001.80500001</v>
      </c>
    </row>
    <row r="157" spans="1:23">
      <c r="A157" s="38">
        <f>IF(AND(N158=""),1,"")</f>
        <v>1</v>
      </c>
      <c r="B157" s="84">
        <f>IF(B156="",1,B156+1)</f>
        <v>2</v>
      </c>
      <c r="C157" s="84">
        <f ca="1">IF(M157="","",VLOOKUP($B157,INDIRECT(L157),2,FALSE))</f>
        <v>2</v>
      </c>
      <c r="D157" s="67" t="str">
        <f ca="1">IF($C157="","",IF(ISERROR(VLOOKUP(C157,Athletes,2,FALSE)),"Unknown Athlete",PROPER(VLOOKUP(C157,Athletes,2,FALSE))))</f>
        <v>Leon Smith</v>
      </c>
      <c r="E157" s="67" t="str">
        <f ca="1">IF($C157="","",IF(VLOOKUP(C157,Athletes,3,FALSE)="","",VLOOKUP(C157,Athletes,3,FALSE)))</f>
        <v>CAC</v>
      </c>
      <c r="F157" s="67" t="str">
        <f ca="1">IF($C157="","",IF(ISERROR(VLOOKUP(C157,Athletes,7,FALSE)),"",VLOOKUP(C157,Athletes,7,FALSE)))</f>
        <v>U12B</v>
      </c>
      <c r="G157" s="85">
        <f ca="1">IF(M157="","",VLOOKUP($B157,INDIRECT(L157),6,FALSE))</f>
        <v>1.65</v>
      </c>
      <c r="H157" s="69" t="str">
        <f ca="1">"U" &amp; ROW(H157)+1-$B157 &amp; ":U" &amp; ROW(H157)-$B157+VLOOKUP(1,INDIRECT("A" &amp; ROW(H157)+1-$B157 &amp; ":B999"),2,0)</f>
        <v>U156:U157</v>
      </c>
      <c r="I157" s="69" t="str">
        <f ca="1">"R" &amp; ROW(I157)+1-$B157 &amp; ":R" &amp; ROW(I157)-$B157+VLOOKUP(1,INDIRECT("A" &amp; ROW(I157)+1-$B157 &amp; ":B999"),2,0)</f>
        <v>R156:R157</v>
      </c>
      <c r="J157" s="69" t="str">
        <f ca="1">"S" &amp; ROW(J157)+1-$B157 &amp; ":S" &amp; ROW(J157)-$B157+VLOOKUP(1,INDIRECT("A" &amp; ROW(J157)+1-$B157 &amp; ":B999"),2,0)</f>
        <v>S156:S157</v>
      </c>
      <c r="K157" s="69" t="str">
        <f ca="1">"T" &amp; ROW(K157)+1-$B157 &amp; ":T" &amp; ROW(K157)-$B157+VLOOKUP(1,INDIRECT("A" &amp; ROW(K157)+1-$B157 &amp; ":B999"),2,0)</f>
        <v>T156:T157</v>
      </c>
      <c r="L157" s="69" t="str">
        <f ca="1">"M" &amp; ROW(I157)+1-$B157 &amp; ":U" &amp; ROW(I157)-$B157+VLOOKUP(1,INDIRECT("A" &amp; ROW(I157)+1-$B157 &amp; ":B999"),2,0)</f>
        <v>M156:U157</v>
      </c>
      <c r="M157" s="5">
        <f ca="1">IF(N157="","",RANK($U157,INDIRECT(H157),0))</f>
        <v>2</v>
      </c>
      <c r="N157" s="7">
        <v>2</v>
      </c>
      <c r="O157" s="76">
        <v>1.6</v>
      </c>
      <c r="P157" s="76">
        <v>1.49</v>
      </c>
      <c r="Q157" s="76">
        <v>1.65</v>
      </c>
      <c r="R157" s="76">
        <f>IF(RANK($O157,$O157:$Q157,0)=1,$O157,IF(RANK($P157,$O157:$Q157,0)=1,$P157,$Q157))</f>
        <v>1.65</v>
      </c>
      <c r="S157" s="76">
        <f>IF(RANK($O157,$O157:$Q157,0)=2,$O157,IF(RANK($P157,$O157:$Q157,0)=2,$P157,$Q157))</f>
        <v>1.6</v>
      </c>
      <c r="T157" s="76">
        <f>IF(RANK($O157,$O157:$Q157,0)=3,$O157,IF(RANK($P157,$O157:$Q157,0)=3,$P157,$Q157))</f>
        <v>1.49</v>
      </c>
      <c r="U157" s="76">
        <f>((($R157)*10000)+$S157)*10000+$T157+$N157/1000</f>
        <v>165016001.49200001</v>
      </c>
    </row>
    <row r="158" spans="1:2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</row>
    <row r="159" spans="1:2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</row>
    <row r="160" spans="1:2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</row>
    <row r="161" spans="1:23" ht="18">
      <c r="B161" s="66" t="s">
        <v>10</v>
      </c>
      <c r="C161" s="66" t="s">
        <v>157</v>
      </c>
      <c r="E161" s="66"/>
      <c r="G161" s="68"/>
      <c r="N161" s="70" t="s">
        <v>15</v>
      </c>
      <c r="O161" s="71"/>
      <c r="P161" s="71"/>
      <c r="Q161" s="72"/>
      <c r="R161" s="72"/>
      <c r="S161" s="72"/>
      <c r="T161" s="72"/>
      <c r="U161" s="73"/>
      <c r="V161" s="73"/>
      <c r="W161" s="73"/>
    </row>
    <row r="162" spans="1:23" ht="15.75" customHeight="1">
      <c r="B162" s="66"/>
      <c r="D162" s="66"/>
      <c r="E162" s="74"/>
      <c r="N162" s="5"/>
      <c r="R162" s="76"/>
      <c r="S162" s="76"/>
      <c r="T162" s="76"/>
    </row>
    <row r="163" spans="1:23" ht="15.75" thickBot="1">
      <c r="A163" s="40" t="s">
        <v>50</v>
      </c>
      <c r="B163" s="10" t="s">
        <v>9</v>
      </c>
      <c r="C163" s="10" t="s">
        <v>62</v>
      </c>
      <c r="D163" s="10" t="s">
        <v>6</v>
      </c>
      <c r="E163" s="10" t="s">
        <v>7</v>
      </c>
      <c r="F163" s="10" t="s">
        <v>49</v>
      </c>
      <c r="G163" s="43" t="s">
        <v>12</v>
      </c>
      <c r="H163" s="79" t="s">
        <v>54</v>
      </c>
      <c r="I163" s="79" t="s">
        <v>51</v>
      </c>
      <c r="J163" s="79" t="s">
        <v>52</v>
      </c>
      <c r="K163" s="79" t="s">
        <v>53</v>
      </c>
      <c r="L163" s="79" t="s">
        <v>24</v>
      </c>
      <c r="M163" s="80" t="s">
        <v>23</v>
      </c>
      <c r="N163" s="81" t="s">
        <v>62</v>
      </c>
      <c r="O163" s="82" t="s">
        <v>16</v>
      </c>
      <c r="P163" s="82" t="s">
        <v>17</v>
      </c>
      <c r="Q163" s="82" t="s">
        <v>18</v>
      </c>
      <c r="R163" s="83" t="s">
        <v>19</v>
      </c>
      <c r="S163" s="83" t="s">
        <v>20</v>
      </c>
      <c r="T163" s="83" t="s">
        <v>21</v>
      </c>
      <c r="U163" s="80" t="s">
        <v>22</v>
      </c>
    </row>
    <row r="164" spans="1:23" ht="15">
      <c r="B164" s="77"/>
      <c r="C164" s="77"/>
      <c r="D164" s="77"/>
      <c r="E164" s="77"/>
      <c r="F164" s="77"/>
      <c r="G164" s="78"/>
      <c r="H164" s="69"/>
      <c r="I164" s="69"/>
      <c r="N164" s="5"/>
      <c r="R164" s="76"/>
      <c r="S164" s="76"/>
      <c r="T164" s="76"/>
      <c r="U164" s="76"/>
    </row>
    <row r="165" spans="1:23">
      <c r="A165" s="38" t="str">
        <f>IF(AND(N166=""),1,"")</f>
        <v/>
      </c>
      <c r="B165" s="84">
        <f>IF(B164="",1,B164+1)</f>
        <v>1</v>
      </c>
      <c r="C165" s="84">
        <f ca="1">IF(M165="","",VLOOKUP($B165,INDIRECT(L165),2,FALSE))</f>
        <v>1</v>
      </c>
      <c r="D165" s="67" t="str">
        <f ca="1">IF($C165="","",IF(ISERROR(VLOOKUP(C165,Athletes,2,FALSE)),"Unknown Athlete",PROPER(VLOOKUP(C165,Athletes,2,FALSE))))</f>
        <v>Milly Hancock</v>
      </c>
      <c r="E165" s="67" t="str">
        <f ca="1">IF($C165="","",IF(VLOOKUP(C165,Athletes,3,FALSE)="","",VLOOKUP(C165,Athletes,3,FALSE)))</f>
        <v>CAC</v>
      </c>
      <c r="F165" s="67" t="str">
        <f ca="1">IF($C165="","",IF(ISERROR(VLOOKUP(C165,Athletes,7,FALSE)),"",VLOOKUP(C165,Athletes,7,FALSE)))</f>
        <v>U12G</v>
      </c>
      <c r="G165" s="85">
        <f ca="1">IF(M165="","",VLOOKUP($B165,INDIRECT(L165),6,FALSE))</f>
        <v>1.83</v>
      </c>
      <c r="H165" s="69" t="str">
        <f ca="1">"U" &amp; ROW(H165)+1-$B165 &amp; ":U" &amp; ROW(H165)-$B165+VLOOKUP(1,INDIRECT("A" &amp; ROW(H165)+1-$B165 &amp; ":B999"),2,0)</f>
        <v>U165:U169</v>
      </c>
      <c r="I165" s="69" t="str">
        <f ca="1">"R" &amp; ROW(I165)+1-$B165 &amp; ":R" &amp; ROW(I165)-$B165+VLOOKUP(1,INDIRECT("A" &amp; ROW(I165)+1-$B165 &amp; ":B999"),2,0)</f>
        <v>R165:R169</v>
      </c>
      <c r="J165" s="69" t="str">
        <f ca="1">"S" &amp; ROW(J165)+1-$B165 &amp; ":S" &amp; ROW(J165)-$B165+VLOOKUP(1,INDIRECT("A" &amp; ROW(J165)+1-$B165 &amp; ":B999"),2,0)</f>
        <v>S165:S169</v>
      </c>
      <c r="K165" s="69" t="str">
        <f ca="1">"T" &amp; ROW(K165)+1-$B165 &amp; ":T" &amp; ROW(K165)-$B165+VLOOKUP(1,INDIRECT("A" &amp; ROW(K165)+1-$B165 &amp; ":B999"),2,0)</f>
        <v>T165:T169</v>
      </c>
      <c r="L165" s="69" t="str">
        <f ca="1">"M" &amp; ROW(I165)+1-$B165 &amp; ":U" &amp; ROW(I165)-$B165+VLOOKUP(1,INDIRECT("A" &amp; ROW(I165)+1-$B165 &amp; ":B999"),2,0)</f>
        <v>M165:U169</v>
      </c>
      <c r="M165" s="5">
        <f ca="1">IF(N165="","",RANK($U165,INDIRECT(H165),0))</f>
        <v>2</v>
      </c>
      <c r="N165" s="7">
        <v>17</v>
      </c>
      <c r="O165" s="76">
        <v>1.8</v>
      </c>
      <c r="P165" s="76">
        <v>1.76</v>
      </c>
      <c r="Q165" s="76">
        <v>1.74</v>
      </c>
      <c r="R165" s="76">
        <f>IF(RANK($O165,$O165:$Q165,0)=1,$O165,IF(RANK($P165,$O165:$Q165,0)=1,$P165,$Q165))</f>
        <v>1.8</v>
      </c>
      <c r="S165" s="76">
        <f>IF(RANK($O165,$O165:$Q165,0)=2,$O165,IF(RANK($P165,$O165:$Q165,0)=2,$P165,$Q165))</f>
        <v>1.76</v>
      </c>
      <c r="T165" s="76">
        <f>IF(RANK($O165,$O165:$Q165,0)=3,$O165,IF(RANK($P165,$O165:$Q165,0)=3,$P165,$Q165))</f>
        <v>1.74</v>
      </c>
      <c r="U165" s="76">
        <f>((($R165)*10000)+$S165)*10000+$T165+$N165/1000</f>
        <v>180017601.75699997</v>
      </c>
    </row>
    <row r="166" spans="1:23">
      <c r="A166" s="38" t="str">
        <f>IF(AND(N167=""),1,"")</f>
        <v/>
      </c>
      <c r="B166" s="84">
        <f>IF(B165="",1,B165+1)</f>
        <v>2</v>
      </c>
      <c r="C166" s="84">
        <f ca="1">IF(M166="","",VLOOKUP($B166,INDIRECT(L166),2,FALSE))</f>
        <v>17</v>
      </c>
      <c r="D166" s="67" t="str">
        <f ca="1">IF($C166="","",IF(ISERROR(VLOOKUP(C166,Athletes,2,FALSE)),"Unknown Athlete",PROPER(VLOOKUP(C166,Athletes,2,FALSE))))</f>
        <v>Kizzy Dymond</v>
      </c>
      <c r="E166" s="67" t="str">
        <f ca="1">IF($C166="","",IF(VLOOKUP(C166,Athletes,3,FALSE)="","",VLOOKUP(C166,Athletes,3,FALSE)))</f>
        <v>CAC</v>
      </c>
      <c r="F166" s="67" t="str">
        <f ca="1">IF($C166="","",IF(ISERROR(VLOOKUP(C166,Athletes,7,FALSE)),"",VLOOKUP(C166,Athletes,7,FALSE)))</f>
        <v>U12G</v>
      </c>
      <c r="G166" s="85">
        <f ca="1">IF(M166="","",VLOOKUP($B166,INDIRECT(L166),6,FALSE))</f>
        <v>1.8</v>
      </c>
      <c r="H166" s="69" t="str">
        <f ca="1">"U" &amp; ROW(H166)+1-$B166 &amp; ":U" &amp; ROW(H166)-$B166+VLOOKUP(1,INDIRECT("A" &amp; ROW(H166)+1-$B166 &amp; ":B999"),2,0)</f>
        <v>U165:U169</v>
      </c>
      <c r="I166" s="69" t="str">
        <f ca="1">"R" &amp; ROW(I166)+1-$B166 &amp; ":R" &amp; ROW(I166)-$B166+VLOOKUP(1,INDIRECT("A" &amp; ROW(I166)+1-$B166 &amp; ":B999"),2,0)</f>
        <v>R165:R169</v>
      </c>
      <c r="J166" s="69" t="str">
        <f ca="1">"S" &amp; ROW(J166)+1-$B166 &amp; ":S" &amp; ROW(J166)-$B166+VLOOKUP(1,INDIRECT("A" &amp; ROW(J166)+1-$B166 &amp; ":B999"),2,0)</f>
        <v>S165:S169</v>
      </c>
      <c r="K166" s="69" t="str">
        <f ca="1">"T" &amp; ROW(K166)+1-$B166 &amp; ":T" &amp; ROW(K166)-$B166+VLOOKUP(1,INDIRECT("A" &amp; ROW(K166)+1-$B166 &amp; ":B999"),2,0)</f>
        <v>T165:T169</v>
      </c>
      <c r="L166" s="69" t="str">
        <f ca="1">"M" &amp; ROW(I166)+1-$B166 &amp; ":U" &amp; ROW(I166)-$B166+VLOOKUP(1,INDIRECT("A" &amp; ROW(I166)+1-$B166 &amp; ":B999"),2,0)</f>
        <v>M165:U169</v>
      </c>
      <c r="M166" s="5">
        <f ca="1">IF(N166="","",RANK($U166,INDIRECT(H166),0))</f>
        <v>4</v>
      </c>
      <c r="N166" s="7">
        <v>18</v>
      </c>
      <c r="O166" s="76">
        <v>1.74</v>
      </c>
      <c r="P166" s="76">
        <v>1.74</v>
      </c>
      <c r="Q166" s="76">
        <v>1.73</v>
      </c>
      <c r="R166" s="76">
        <f>IF(RANK($O166,$O166:$Q166,0)=1,$O166,IF(RANK($P166,$O166:$Q166,0)=1,$P166,$Q166))</f>
        <v>1.74</v>
      </c>
      <c r="S166" s="76">
        <f>IF(RANK($O166,$O166:$Q166,0)=2,$O166,IF(RANK($P166,$O166:$Q166,0)=2,$P166,$Q166))</f>
        <v>1.73</v>
      </c>
      <c r="T166" s="76">
        <f>IF(RANK($O166,$O166:$Q166,0)=3,$O166,IF(RANK($P166,$O166:$Q166,0)=3,$P166,$Q166))</f>
        <v>1.73</v>
      </c>
      <c r="U166" s="76">
        <f>((($R166)*10000)+$S166)*10000+$T166+$N166/1000</f>
        <v>174017301.748</v>
      </c>
    </row>
    <row r="167" spans="1:23">
      <c r="A167" s="38" t="str">
        <f>IF(AND(N168=""),1,"")</f>
        <v/>
      </c>
      <c r="B167" s="84">
        <f>IF(B166="",1,B166+1)</f>
        <v>3</v>
      </c>
      <c r="C167" s="84">
        <f ca="1">IF(M167="","",VLOOKUP($B167,INDIRECT(L167),2,FALSE))</f>
        <v>14</v>
      </c>
      <c r="D167" s="67" t="str">
        <f ca="1">IF($C167="","",IF(ISERROR(VLOOKUP(C167,Athletes,2,FALSE)),"Unknown Athlete",PROPER(VLOOKUP(C167,Athletes,2,FALSE))))</f>
        <v>Jessica White</v>
      </c>
      <c r="E167" s="67" t="str">
        <f ca="1">IF($C167="","",IF(VLOOKUP(C167,Athletes,3,FALSE)="","",VLOOKUP(C167,Athletes,3,FALSE)))</f>
        <v>CAC</v>
      </c>
      <c r="F167" s="67" t="str">
        <f ca="1">IF($C167="","",IF(ISERROR(VLOOKUP(C167,Athletes,7,FALSE)),"",VLOOKUP(C167,Athletes,7,FALSE)))</f>
        <v>U12B</v>
      </c>
      <c r="G167" s="85">
        <f ca="1">IF(M167="","",VLOOKUP($B167,INDIRECT(L167),6,FALSE))</f>
        <v>1.77</v>
      </c>
      <c r="H167" s="69" t="str">
        <f ca="1">"U" &amp; ROW(H167)+1-$B167 &amp; ":U" &amp; ROW(H167)-$B167+VLOOKUP(1,INDIRECT("A" &amp; ROW(H167)+1-$B167 &amp; ":B999"),2,0)</f>
        <v>U165:U169</v>
      </c>
      <c r="I167" s="69" t="str">
        <f ca="1">"R" &amp; ROW(I167)+1-$B167 &amp; ":R" &amp; ROW(I167)-$B167+VLOOKUP(1,INDIRECT("A" &amp; ROW(I167)+1-$B167 &amp; ":B999"),2,0)</f>
        <v>R165:R169</v>
      </c>
      <c r="J167" s="69" t="str">
        <f ca="1">"S" &amp; ROW(J167)+1-$B167 &amp; ":S" &amp; ROW(J167)-$B167+VLOOKUP(1,INDIRECT("A" &amp; ROW(J167)+1-$B167 &amp; ":B999"),2,0)</f>
        <v>S165:S169</v>
      </c>
      <c r="K167" s="69" t="str">
        <f ca="1">"T" &amp; ROW(K167)+1-$B167 &amp; ":T" &amp; ROW(K167)-$B167+VLOOKUP(1,INDIRECT("A" &amp; ROW(K167)+1-$B167 &amp; ":B999"),2,0)</f>
        <v>T165:T169</v>
      </c>
      <c r="L167" s="69" t="str">
        <f ca="1">"M" &amp; ROW(I167)+1-$B167 &amp; ":U" &amp; ROW(I167)-$B167+VLOOKUP(1,INDIRECT("A" &amp; ROW(I167)+1-$B167 &amp; ":B999"),2,0)</f>
        <v>M165:U169</v>
      </c>
      <c r="M167" s="5">
        <f ca="1">IF(N167="","",RANK($U167,INDIRECT(H167),0))</f>
        <v>1</v>
      </c>
      <c r="N167" s="7">
        <v>1</v>
      </c>
      <c r="O167" s="76">
        <v>1.83</v>
      </c>
      <c r="P167" s="76">
        <v>1.74</v>
      </c>
      <c r="Q167" s="76">
        <v>1.78</v>
      </c>
      <c r="R167" s="76">
        <f>IF(RANK($O167,$O167:$Q167,0)=1,$O167,IF(RANK($P167,$O167:$Q167,0)=1,$P167,$Q167))</f>
        <v>1.83</v>
      </c>
      <c r="S167" s="76">
        <f>IF(RANK($O167,$O167:$Q167,0)=2,$O167,IF(RANK($P167,$O167:$Q167,0)=2,$P167,$Q167))</f>
        <v>1.78</v>
      </c>
      <c r="T167" s="76">
        <f>IF(RANK($O167,$O167:$Q167,0)=3,$O167,IF(RANK($P167,$O167:$Q167,0)=3,$P167,$Q167))</f>
        <v>1.74</v>
      </c>
      <c r="U167" s="76">
        <f>((($R167)*10000)+$S167)*10000+$T167+$N167/1000</f>
        <v>183017801.741</v>
      </c>
    </row>
    <row r="168" spans="1:23">
      <c r="A168" s="38" t="str">
        <f>IF(AND(N169=""),1,"")</f>
        <v/>
      </c>
      <c r="B168" s="84">
        <f>IF(B167="",1,B167+1)</f>
        <v>4</v>
      </c>
      <c r="C168" s="84">
        <f ca="1">IF(M168="","",VLOOKUP($B168,INDIRECT(L168),2,FALSE))</f>
        <v>18</v>
      </c>
      <c r="D168" s="67" t="str">
        <f ca="1">IF($C168="","",IF(ISERROR(VLOOKUP(C168,Athletes,2,FALSE)),"Unknown Athlete",PROPER(VLOOKUP(C168,Athletes,2,FALSE))))</f>
        <v>Jenna Dymond</v>
      </c>
      <c r="E168" s="67" t="str">
        <f ca="1">IF($C168="","",IF(VLOOKUP(C168,Athletes,3,FALSE)="","",VLOOKUP(C168,Athletes,3,FALSE)))</f>
        <v>CAC</v>
      </c>
      <c r="F168" s="67" t="str">
        <f ca="1">IF($C168="","",IF(ISERROR(VLOOKUP(C168,Athletes,7,FALSE)),"",VLOOKUP(C168,Athletes,7,FALSE)))</f>
        <v>U12G</v>
      </c>
      <c r="G168" s="85">
        <f ca="1">IF(M168="","",VLOOKUP($B168,INDIRECT(L168),6,FALSE))</f>
        <v>1.74</v>
      </c>
      <c r="H168" s="69" t="str">
        <f ca="1">"U" &amp; ROW(H168)+1-$B168 &amp; ":U" &amp; ROW(H168)-$B168+VLOOKUP(1,INDIRECT("A" &amp; ROW(H168)+1-$B168 &amp; ":B999"),2,0)</f>
        <v>U165:U169</v>
      </c>
      <c r="I168" s="69" t="str">
        <f ca="1">"R" &amp; ROW(I168)+1-$B168 &amp; ":R" &amp; ROW(I168)-$B168+VLOOKUP(1,INDIRECT("A" &amp; ROW(I168)+1-$B168 &amp; ":B999"),2,0)</f>
        <v>R165:R169</v>
      </c>
      <c r="J168" s="69" t="str">
        <f ca="1">"S" &amp; ROW(J168)+1-$B168 &amp; ":S" &amp; ROW(J168)-$B168+VLOOKUP(1,INDIRECT("A" &amp; ROW(J168)+1-$B168 &amp; ":B999"),2,0)</f>
        <v>S165:S169</v>
      </c>
      <c r="K168" s="69" t="str">
        <f ca="1">"T" &amp; ROW(K168)+1-$B168 &amp; ":T" &amp; ROW(K168)-$B168+VLOOKUP(1,INDIRECT("A" &amp; ROW(K168)+1-$B168 &amp; ":B999"),2,0)</f>
        <v>T165:T169</v>
      </c>
      <c r="L168" s="69" t="str">
        <f ca="1">"M" &amp; ROW(I168)+1-$B168 &amp; ":U" &amp; ROW(I168)-$B168+VLOOKUP(1,INDIRECT("A" &amp; ROW(I168)+1-$B168 &amp; ":B999"),2,0)</f>
        <v>M165:U169</v>
      </c>
      <c r="M168" s="5">
        <f ca="1">IF(N168="","",RANK($U168,INDIRECT(H168),0))</f>
        <v>5</v>
      </c>
      <c r="N168" s="7">
        <v>3</v>
      </c>
      <c r="O168" s="76">
        <v>1.39</v>
      </c>
      <c r="P168" s="76">
        <v>1.4</v>
      </c>
      <c r="Q168" s="76">
        <v>1.56</v>
      </c>
      <c r="R168" s="76">
        <f>IF(RANK($O168,$O168:$Q168,0)=1,$O168,IF(RANK($P168,$O168:$Q168,0)=1,$P168,$Q168))</f>
        <v>1.56</v>
      </c>
      <c r="S168" s="76">
        <f>IF(RANK($O168,$O168:$Q168,0)=2,$O168,IF(RANK($P168,$O168:$Q168,0)=2,$P168,$Q168))</f>
        <v>1.4</v>
      </c>
      <c r="T168" s="76">
        <f>IF(RANK($O168,$O168:$Q168,0)=3,$O168,IF(RANK($P168,$O168:$Q168,0)=3,$P168,$Q168))</f>
        <v>1.39</v>
      </c>
      <c r="U168" s="76">
        <f>((($R168)*10000)+$S168)*10000+$T168+$N168/1000</f>
        <v>156014001.39299998</v>
      </c>
    </row>
    <row r="169" spans="1:23">
      <c r="A169" s="38">
        <f>IF(AND(N170=""),1,"")</f>
        <v>1</v>
      </c>
      <c r="B169" s="84">
        <f>IF(B168="",1,B168+1)</f>
        <v>5</v>
      </c>
      <c r="C169" s="84">
        <f ca="1">IF(M169="","",VLOOKUP($B169,INDIRECT(L169),2,FALSE))</f>
        <v>3</v>
      </c>
      <c r="D169" s="67" t="str">
        <f ca="1">IF($C169="","",IF(ISERROR(VLOOKUP(C169,Athletes,2,FALSE)),"Unknown Athlete",PROPER(VLOOKUP(C169,Athletes,2,FALSE))))</f>
        <v>Kerenza Riley</v>
      </c>
      <c r="E169" s="67" t="str">
        <f ca="1">IF($C169="","",IF(VLOOKUP(C169,Athletes,3,FALSE)="","",VLOOKUP(C169,Athletes,3,FALSE)))</f>
        <v>CAC</v>
      </c>
      <c r="F169" s="67" t="str">
        <f ca="1">IF($C169="","",IF(ISERROR(VLOOKUP(C169,Athletes,7,FALSE)),"",VLOOKUP(C169,Athletes,7,FALSE)))</f>
        <v>U12G</v>
      </c>
      <c r="G169" s="85">
        <f ca="1">IF(M169="","",VLOOKUP($B169,INDIRECT(L169),6,FALSE))</f>
        <v>1.56</v>
      </c>
      <c r="H169" s="69" t="str">
        <f ca="1">"U" &amp; ROW(H169)+1-$B169 &amp; ":U" &amp; ROW(H169)-$B169+VLOOKUP(1,INDIRECT("A" &amp; ROW(H169)+1-$B169 &amp; ":B999"),2,0)</f>
        <v>U165:U169</v>
      </c>
      <c r="I169" s="69" t="str">
        <f ca="1">"R" &amp; ROW(I169)+1-$B169 &amp; ":R" &amp; ROW(I169)-$B169+VLOOKUP(1,INDIRECT("A" &amp; ROW(I169)+1-$B169 &amp; ":B999"),2,0)</f>
        <v>R165:R169</v>
      </c>
      <c r="J169" s="69" t="str">
        <f ca="1">"S" &amp; ROW(J169)+1-$B169 &amp; ":S" &amp; ROW(J169)-$B169+VLOOKUP(1,INDIRECT("A" &amp; ROW(J169)+1-$B169 &amp; ":B999"),2,0)</f>
        <v>S165:S169</v>
      </c>
      <c r="K169" s="69" t="str">
        <f ca="1">"T" &amp; ROW(K169)+1-$B169 &amp; ":T" &amp; ROW(K169)-$B169+VLOOKUP(1,INDIRECT("A" &amp; ROW(K169)+1-$B169 &amp; ":B999"),2,0)</f>
        <v>T165:T169</v>
      </c>
      <c r="L169" s="69" t="str">
        <f ca="1">"M" &amp; ROW(I169)+1-$B169 &amp; ":U" &amp; ROW(I169)-$B169+VLOOKUP(1,INDIRECT("A" &amp; ROW(I169)+1-$B169 &amp; ":B999"),2,0)</f>
        <v>M165:U169</v>
      </c>
      <c r="M169" s="5">
        <f ca="1">IF(N169="","",RANK($U169,INDIRECT(H169),0))</f>
        <v>3</v>
      </c>
      <c r="N169" s="7">
        <v>14</v>
      </c>
      <c r="O169" s="76">
        <v>1.77</v>
      </c>
      <c r="P169" s="76">
        <v>1.76</v>
      </c>
      <c r="Q169" s="76">
        <v>1.63</v>
      </c>
      <c r="R169" s="76">
        <f>IF(RANK($O169,$O169:$Q169,0)=1,$O169,IF(RANK($P169,$O169:$Q169,0)=1,$P169,$Q169))</f>
        <v>1.77</v>
      </c>
      <c r="S169" s="76">
        <f>IF(RANK($O169,$O169:$Q169,0)=2,$O169,IF(RANK($P169,$O169:$Q169,0)=2,$P169,$Q169))</f>
        <v>1.76</v>
      </c>
      <c r="T169" s="76">
        <f>IF(RANK($O169,$O169:$Q169,0)=3,$O169,IF(RANK($P169,$O169:$Q169,0)=3,$P169,$Q169))</f>
        <v>1.63</v>
      </c>
      <c r="U169" s="76">
        <f>((($R169)*10000)+$S169)*10000+$T169+$N169/1000</f>
        <v>177017601.64399996</v>
      </c>
    </row>
    <row r="170" spans="1:2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</row>
    <row r="171" spans="1:2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</row>
    <row r="172" spans="1:2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</row>
    <row r="173" spans="1:23" ht="18">
      <c r="B173" s="66" t="s">
        <v>10</v>
      </c>
      <c r="C173" s="66" t="s">
        <v>158</v>
      </c>
      <c r="E173" s="66"/>
      <c r="G173" s="68"/>
      <c r="N173" s="70" t="s">
        <v>15</v>
      </c>
      <c r="O173" s="71"/>
      <c r="P173" s="71"/>
      <c r="Q173" s="72"/>
      <c r="R173" s="72"/>
      <c r="S173" s="72"/>
      <c r="T173" s="72"/>
      <c r="U173" s="73"/>
      <c r="V173" s="73"/>
      <c r="W173" s="73"/>
    </row>
    <row r="174" spans="1:23" ht="15.75" customHeight="1">
      <c r="B174" s="66"/>
      <c r="D174" s="66"/>
      <c r="E174" s="74"/>
      <c r="N174" s="5"/>
      <c r="R174" s="76"/>
      <c r="S174" s="76"/>
      <c r="T174" s="76"/>
    </row>
    <row r="175" spans="1:23" ht="15.75" thickBot="1">
      <c r="A175" s="40" t="s">
        <v>50</v>
      </c>
      <c r="B175" s="10" t="s">
        <v>9</v>
      </c>
      <c r="C175" s="10" t="s">
        <v>62</v>
      </c>
      <c r="D175" s="10" t="s">
        <v>6</v>
      </c>
      <c r="E175" s="10" t="s">
        <v>7</v>
      </c>
      <c r="F175" s="10" t="s">
        <v>49</v>
      </c>
      <c r="G175" s="43" t="s">
        <v>12</v>
      </c>
      <c r="H175" s="79" t="s">
        <v>54</v>
      </c>
      <c r="I175" s="79" t="s">
        <v>51</v>
      </c>
      <c r="J175" s="79" t="s">
        <v>52</v>
      </c>
      <c r="K175" s="79" t="s">
        <v>53</v>
      </c>
      <c r="L175" s="79" t="s">
        <v>24</v>
      </c>
      <c r="M175" s="80" t="s">
        <v>23</v>
      </c>
      <c r="N175" s="81" t="s">
        <v>62</v>
      </c>
      <c r="O175" s="82" t="s">
        <v>16</v>
      </c>
      <c r="P175" s="82" t="s">
        <v>17</v>
      </c>
      <c r="Q175" s="82" t="s">
        <v>18</v>
      </c>
      <c r="R175" s="83" t="s">
        <v>19</v>
      </c>
      <c r="S175" s="83" t="s">
        <v>20</v>
      </c>
      <c r="T175" s="83" t="s">
        <v>21</v>
      </c>
      <c r="U175" s="80" t="s">
        <v>22</v>
      </c>
    </row>
    <row r="176" spans="1:23" ht="15">
      <c r="B176" s="77"/>
      <c r="C176" s="77"/>
      <c r="D176" s="77"/>
      <c r="E176" s="77"/>
      <c r="F176" s="77"/>
      <c r="G176" s="78"/>
      <c r="H176" s="69"/>
      <c r="I176" s="69"/>
      <c r="N176" s="5"/>
      <c r="R176" s="76"/>
      <c r="S176" s="76"/>
      <c r="T176" s="76"/>
      <c r="U176" s="76"/>
    </row>
    <row r="177" spans="1:23">
      <c r="A177" s="38">
        <f>IF(AND(N178=""),1,"")</f>
        <v>1</v>
      </c>
      <c r="B177" s="84">
        <f>IF(B176="",1,B176+1)</f>
        <v>1</v>
      </c>
      <c r="C177" s="84">
        <f ca="1">IF(M177="","",VLOOKUP($B177,INDIRECT(L177),2,FALSE))</f>
        <v>15</v>
      </c>
      <c r="D177" s="67" t="str">
        <f ca="1">IF($C177="","",IF(ISERROR(VLOOKUP(C177,Athletes,2,FALSE)),"Unknown Athlete",PROPER(VLOOKUP(C177,Athletes,2,FALSE))))</f>
        <v>Rhys Johns</v>
      </c>
      <c r="E177" s="67" t="str">
        <f ca="1">IF($C177="","",IF(VLOOKUP(C177,Athletes,3,FALSE)="","",VLOOKUP(C177,Athletes,3,FALSE)))</f>
        <v>CAC</v>
      </c>
      <c r="F177" s="67" t="str">
        <f ca="1">IF($C177="","",IF(ISERROR(VLOOKUP(C177,Athletes,7,FALSE)),"",VLOOKUP(C177,Athletes,7,FALSE)))</f>
        <v>U11B</v>
      </c>
      <c r="G177" s="85">
        <f ca="1">IF(M177="","",VLOOKUP($B177,INDIRECT(L177),6,FALSE))</f>
        <v>1.49</v>
      </c>
      <c r="H177" s="69" t="str">
        <f ca="1">"U" &amp; ROW(H177)+1-$B177 &amp; ":U" &amp; ROW(H177)-$B177+VLOOKUP(1,INDIRECT("A" &amp; ROW(H177)+1-$B177 &amp; ":B999"),2,0)</f>
        <v>U177:U177</v>
      </c>
      <c r="I177" s="69" t="str">
        <f ca="1">"R" &amp; ROW(I177)+1-$B177 &amp; ":R" &amp; ROW(I177)-$B177+VLOOKUP(1,INDIRECT("A" &amp; ROW(I177)+1-$B177 &amp; ":B999"),2,0)</f>
        <v>R177:R177</v>
      </c>
      <c r="J177" s="69" t="str">
        <f ca="1">"S" &amp; ROW(J177)+1-$B177 &amp; ":S" &amp; ROW(J177)-$B177+VLOOKUP(1,INDIRECT("A" &amp; ROW(J177)+1-$B177 &amp; ":B999"),2,0)</f>
        <v>S177:S177</v>
      </c>
      <c r="K177" s="69" t="str">
        <f ca="1">"T" &amp; ROW(K177)+1-$B177 &amp; ":T" &amp; ROW(K177)-$B177+VLOOKUP(1,INDIRECT("A" &amp; ROW(K177)+1-$B177 &amp; ":B999"),2,0)</f>
        <v>T177:T177</v>
      </c>
      <c r="L177" s="69" t="str">
        <f ca="1">"M" &amp; ROW(I177)+1-$B177 &amp; ":U" &amp; ROW(I177)-$B177+VLOOKUP(1,INDIRECT("A" &amp; ROW(I177)+1-$B177 &amp; ":B999"),2,0)</f>
        <v>M177:U177</v>
      </c>
      <c r="M177" s="5">
        <f ca="1">IF(N177="","",RANK($U177,INDIRECT(H177),0))</f>
        <v>1</v>
      </c>
      <c r="N177" s="7">
        <v>15</v>
      </c>
      <c r="O177" s="76">
        <v>1.49</v>
      </c>
      <c r="P177" s="76">
        <v>1.44</v>
      </c>
      <c r="Q177" s="76">
        <v>1.45</v>
      </c>
      <c r="R177" s="76">
        <f>IF(RANK($O177,$O177:$Q177,0)=1,$O177,IF(RANK($P177,$O177:$Q177,0)=1,$P177,$Q177))</f>
        <v>1.49</v>
      </c>
      <c r="S177" s="76">
        <f>IF(RANK($O177,$O177:$Q177,0)=2,$O177,IF(RANK($P177,$O177:$Q177,0)=2,$P177,$Q177))</f>
        <v>1.45</v>
      </c>
      <c r="T177" s="76">
        <f>IF(RANK($O177,$O177:$Q177,0)=3,$O177,IF(RANK($P177,$O177:$Q177,0)=3,$P177,$Q177))</f>
        <v>1.44</v>
      </c>
      <c r="U177" s="76">
        <f>((($R177)*10000)+$S177)*10000+$T177+$N177/1000</f>
        <v>149014501.45499998</v>
      </c>
    </row>
    <row r="178" spans="1:2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</row>
    <row r="179" spans="1:2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</row>
    <row r="180" spans="1:2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</row>
    <row r="181" spans="1:23" ht="18">
      <c r="B181" s="66" t="s">
        <v>10</v>
      </c>
      <c r="C181" s="66" t="s">
        <v>159</v>
      </c>
      <c r="E181" s="66"/>
      <c r="G181" s="68"/>
      <c r="N181" s="70" t="s">
        <v>15</v>
      </c>
      <c r="O181" s="71"/>
      <c r="P181" s="71"/>
      <c r="Q181" s="72"/>
      <c r="R181" s="72"/>
      <c r="S181" s="72"/>
      <c r="T181" s="72"/>
      <c r="U181" s="73"/>
      <c r="V181" s="73"/>
      <c r="W181" s="73"/>
    </row>
    <row r="182" spans="1:23" ht="15.75" customHeight="1">
      <c r="B182" s="66"/>
      <c r="D182" s="66"/>
      <c r="E182" s="74"/>
      <c r="N182" s="5"/>
      <c r="R182" s="76"/>
      <c r="S182" s="76"/>
      <c r="T182" s="76"/>
    </row>
    <row r="183" spans="1:23" ht="15.75" thickBot="1">
      <c r="A183" s="40" t="s">
        <v>50</v>
      </c>
      <c r="B183" s="10" t="s">
        <v>9</v>
      </c>
      <c r="C183" s="10" t="s">
        <v>62</v>
      </c>
      <c r="D183" s="10" t="s">
        <v>6</v>
      </c>
      <c r="E183" s="10" t="s">
        <v>7</v>
      </c>
      <c r="F183" s="10" t="s">
        <v>49</v>
      </c>
      <c r="G183" s="43" t="s">
        <v>12</v>
      </c>
      <c r="H183" s="79" t="s">
        <v>54</v>
      </c>
      <c r="I183" s="79" t="s">
        <v>51</v>
      </c>
      <c r="J183" s="79" t="s">
        <v>52</v>
      </c>
      <c r="K183" s="79" t="s">
        <v>53</v>
      </c>
      <c r="L183" s="79" t="s">
        <v>24</v>
      </c>
      <c r="M183" s="80" t="s">
        <v>23</v>
      </c>
      <c r="N183" s="81" t="s">
        <v>62</v>
      </c>
      <c r="O183" s="82" t="s">
        <v>16</v>
      </c>
      <c r="P183" s="82" t="s">
        <v>17</v>
      </c>
      <c r="Q183" s="82" t="s">
        <v>18</v>
      </c>
      <c r="R183" s="83" t="s">
        <v>19</v>
      </c>
      <c r="S183" s="83" t="s">
        <v>20</v>
      </c>
      <c r="T183" s="83" t="s">
        <v>21</v>
      </c>
      <c r="U183" s="80" t="s">
        <v>22</v>
      </c>
    </row>
    <row r="184" spans="1:23" ht="15">
      <c r="B184" s="77"/>
      <c r="C184" s="77"/>
      <c r="D184" s="77"/>
      <c r="E184" s="77"/>
      <c r="F184" s="77"/>
      <c r="G184" s="78"/>
      <c r="H184" s="69"/>
      <c r="I184" s="69"/>
      <c r="N184" s="5"/>
      <c r="R184" s="76"/>
      <c r="S184" s="76"/>
      <c r="T184" s="76"/>
      <c r="U184" s="76"/>
    </row>
    <row r="185" spans="1:23">
      <c r="A185" s="38" t="str">
        <f>IF(AND(N186=""),1,"")</f>
        <v/>
      </c>
      <c r="B185" s="84">
        <f>IF(B184="",1,B184+1)</f>
        <v>1</v>
      </c>
      <c r="C185" s="84">
        <f ca="1">IF(M185="","",VLOOKUP($B185,INDIRECT(L185),2,FALSE))</f>
        <v>11</v>
      </c>
      <c r="D185" s="67" t="str">
        <f ca="1">IF($C185="","",IF(ISERROR(VLOOKUP(C185,Athletes,2,FALSE)),"Unknown Athlete",PROPER(VLOOKUP(C185,Athletes,2,FALSE))))</f>
        <v>Zoe Lawrence</v>
      </c>
      <c r="E185" s="67" t="str">
        <f ca="1">IF($C185="","",IF(VLOOKUP(C185,Athletes,3,FALSE)="","",VLOOKUP(C185,Athletes,3,FALSE)))</f>
        <v>CAC</v>
      </c>
      <c r="F185" s="67" t="str">
        <f ca="1">IF($C185="","",IF(ISERROR(VLOOKUP(C185,Athletes,7,FALSE)),"",VLOOKUP(C185,Athletes,7,FALSE)))</f>
        <v>U11G</v>
      </c>
      <c r="G185" s="85">
        <f ca="1">IF(M185="","",VLOOKUP($B185,INDIRECT(L185),6,FALSE))</f>
        <v>1.63</v>
      </c>
      <c r="H185" s="69" t="str">
        <f ca="1">"U" &amp; ROW(H185)+1-$B185 &amp; ":U" &amp; ROW(H185)-$B185+VLOOKUP(1,INDIRECT("A" &amp; ROW(H185)+1-$B185 &amp; ":B999"),2,0)</f>
        <v>U185:U186</v>
      </c>
      <c r="I185" s="69" t="str">
        <f ca="1">"R" &amp; ROW(I185)+1-$B185 &amp; ":R" &amp; ROW(I185)-$B185+VLOOKUP(1,INDIRECT("A" &amp; ROW(I185)+1-$B185 &amp; ":B999"),2,0)</f>
        <v>R185:R186</v>
      </c>
      <c r="J185" s="69" t="str">
        <f ca="1">"S" &amp; ROW(J185)+1-$B185 &amp; ":S" &amp; ROW(J185)-$B185+VLOOKUP(1,INDIRECT("A" &amp; ROW(J185)+1-$B185 &amp; ":B999"),2,0)</f>
        <v>S185:S186</v>
      </c>
      <c r="K185" s="69" t="str">
        <f ca="1">"T" &amp; ROW(K185)+1-$B185 &amp; ":T" &amp; ROW(K185)-$B185+VLOOKUP(1,INDIRECT("A" &amp; ROW(K185)+1-$B185 &amp; ":B999"),2,0)</f>
        <v>T185:T186</v>
      </c>
      <c r="L185" s="69" t="str">
        <f ca="1">"M" &amp; ROW(I185)+1-$B185 &amp; ":U" &amp; ROW(I185)-$B185+VLOOKUP(1,INDIRECT("A" &amp; ROW(I185)+1-$B185 &amp; ":B999"),2,0)</f>
        <v>M185:U186</v>
      </c>
      <c r="M185" s="5">
        <f ca="1">IF(N185="","",RANK($U185,INDIRECT(H185),0))</f>
        <v>2</v>
      </c>
      <c r="N185" s="7">
        <v>12</v>
      </c>
      <c r="O185" s="76">
        <v>1.58</v>
      </c>
      <c r="P185" s="76">
        <v>1.61</v>
      </c>
      <c r="Q185" s="76">
        <v>1.59</v>
      </c>
      <c r="R185" s="76">
        <f>IF(RANK($O185,$O185:$Q185,0)=1,$O185,IF(RANK($P185,$O185:$Q185,0)=1,$P185,$Q185))</f>
        <v>1.61</v>
      </c>
      <c r="S185" s="76">
        <f>IF(RANK($O185,$O185:$Q185,0)=2,$O185,IF(RANK($P185,$O185:$Q185,0)=2,$P185,$Q185))</f>
        <v>1.59</v>
      </c>
      <c r="T185" s="76">
        <f>IF(RANK($O185,$O185:$Q185,0)=3,$O185,IF(RANK($P185,$O185:$Q185,0)=3,$P185,$Q185))</f>
        <v>1.58</v>
      </c>
      <c r="U185" s="76">
        <f>((($R185)*10000)+$S185)*10000+$T185+$N185/1000</f>
        <v>161015901.59200004</v>
      </c>
    </row>
    <row r="186" spans="1:23">
      <c r="A186" s="38">
        <f>IF(AND(N187=""),1,"")</f>
        <v>1</v>
      </c>
      <c r="B186" s="84">
        <f>IF(B185="",1,B185+1)</f>
        <v>2</v>
      </c>
      <c r="C186" s="84">
        <f ca="1">IF(M186="","",VLOOKUP($B186,INDIRECT(L186),2,FALSE))</f>
        <v>12</v>
      </c>
      <c r="D186" s="67" t="str">
        <f ca="1">IF($C186="","",IF(ISERROR(VLOOKUP(C186,Athletes,2,FALSE)),"Unknown Athlete",PROPER(VLOOKUP(C186,Athletes,2,FALSE))))</f>
        <v>Catherine Groves</v>
      </c>
      <c r="E186" s="67" t="str">
        <f ca="1">IF($C186="","",IF(VLOOKUP(C186,Athletes,3,FALSE)="","",VLOOKUP(C186,Athletes,3,FALSE)))</f>
        <v>CAC</v>
      </c>
      <c r="F186" s="67" t="str">
        <f ca="1">IF($C186="","",IF(ISERROR(VLOOKUP(C186,Athletes,7,FALSE)),"",VLOOKUP(C186,Athletes,7,FALSE)))</f>
        <v>U11G</v>
      </c>
      <c r="G186" s="85">
        <f ca="1">IF(M186="","",VLOOKUP($B186,INDIRECT(L186),6,FALSE))</f>
        <v>1.61</v>
      </c>
      <c r="H186" s="69" t="str">
        <f ca="1">"U" &amp; ROW(H186)+1-$B186 &amp; ":U" &amp; ROW(H186)-$B186+VLOOKUP(1,INDIRECT("A" &amp; ROW(H186)+1-$B186 &amp; ":B999"),2,0)</f>
        <v>U185:U186</v>
      </c>
      <c r="I186" s="69" t="str">
        <f ca="1">"R" &amp; ROW(I186)+1-$B186 &amp; ":R" &amp; ROW(I186)-$B186+VLOOKUP(1,INDIRECT("A" &amp; ROW(I186)+1-$B186 &amp; ":B999"),2,0)</f>
        <v>R185:R186</v>
      </c>
      <c r="J186" s="69" t="str">
        <f ca="1">"S" &amp; ROW(J186)+1-$B186 &amp; ":S" &amp; ROW(J186)-$B186+VLOOKUP(1,INDIRECT("A" &amp; ROW(J186)+1-$B186 &amp; ":B999"),2,0)</f>
        <v>S185:S186</v>
      </c>
      <c r="K186" s="69" t="str">
        <f ca="1">"T" &amp; ROW(K186)+1-$B186 &amp; ":T" &amp; ROW(K186)-$B186+VLOOKUP(1,INDIRECT("A" &amp; ROW(K186)+1-$B186 &amp; ":B999"),2,0)</f>
        <v>T185:T186</v>
      </c>
      <c r="L186" s="69" t="str">
        <f ca="1">"M" &amp; ROW(I186)+1-$B186 &amp; ":U" &amp; ROW(I186)-$B186+VLOOKUP(1,INDIRECT("A" &amp; ROW(I186)+1-$B186 &amp; ":B999"),2,0)</f>
        <v>M185:U186</v>
      </c>
      <c r="M186" s="5">
        <f ca="1">IF(N186="","",RANK($U186,INDIRECT(H186),0))</f>
        <v>1</v>
      </c>
      <c r="N186" s="7">
        <v>11</v>
      </c>
      <c r="O186" s="76">
        <v>1.6</v>
      </c>
      <c r="P186" s="76">
        <v>1.48</v>
      </c>
      <c r="Q186" s="76">
        <v>1.63</v>
      </c>
      <c r="R186" s="76">
        <f>IF(RANK($O186,$O186:$Q186,0)=1,$O186,IF(RANK($P186,$O186:$Q186,0)=1,$P186,$Q186))</f>
        <v>1.63</v>
      </c>
      <c r="S186" s="76">
        <f>IF(RANK($O186,$O186:$Q186,0)=2,$O186,IF(RANK($P186,$O186:$Q186,0)=2,$P186,$Q186))</f>
        <v>1.6</v>
      </c>
      <c r="T186" s="76">
        <f>IF(RANK($O186,$O186:$Q186,0)=3,$O186,IF(RANK($P186,$O186:$Q186,0)=3,$P186,$Q186))</f>
        <v>1.48</v>
      </c>
      <c r="U186" s="76">
        <f>((($R186)*10000)+$S186)*10000+$T186+$N186/1000</f>
        <v>163016001.491</v>
      </c>
    </row>
    <row r="187" spans="1:2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</row>
    <row r="188" spans="1:2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</row>
    <row r="189" spans="1:2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</row>
    <row r="190" spans="1:23" ht="18">
      <c r="B190" s="66" t="s">
        <v>10</v>
      </c>
      <c r="C190" s="66" t="s">
        <v>158</v>
      </c>
      <c r="E190" s="66"/>
      <c r="G190" s="68"/>
      <c r="N190" s="70" t="s">
        <v>15</v>
      </c>
      <c r="O190" s="71"/>
      <c r="P190" s="71"/>
      <c r="Q190" s="72"/>
      <c r="R190" s="72"/>
      <c r="S190" s="72"/>
      <c r="T190" s="72"/>
      <c r="U190" s="73"/>
      <c r="V190" s="73"/>
      <c r="W190" s="73"/>
    </row>
    <row r="191" spans="1:23" ht="15.75" customHeight="1">
      <c r="B191" s="66"/>
      <c r="D191" s="66"/>
      <c r="E191" s="74"/>
      <c r="N191" s="5"/>
      <c r="R191" s="76"/>
      <c r="S191" s="76"/>
      <c r="T191" s="76"/>
    </row>
    <row r="192" spans="1:23" ht="15.75" thickBot="1">
      <c r="A192" s="40" t="s">
        <v>50</v>
      </c>
      <c r="B192" s="10" t="s">
        <v>9</v>
      </c>
      <c r="C192" s="10" t="s">
        <v>62</v>
      </c>
      <c r="D192" s="10" t="s">
        <v>6</v>
      </c>
      <c r="E192" s="10" t="s">
        <v>7</v>
      </c>
      <c r="F192" s="10" t="s">
        <v>49</v>
      </c>
      <c r="G192" s="43" t="s">
        <v>12</v>
      </c>
      <c r="H192" s="79" t="s">
        <v>54</v>
      </c>
      <c r="I192" s="79" t="s">
        <v>51</v>
      </c>
      <c r="J192" s="79" t="s">
        <v>52</v>
      </c>
      <c r="K192" s="79" t="s">
        <v>53</v>
      </c>
      <c r="L192" s="79" t="s">
        <v>24</v>
      </c>
      <c r="M192" s="80" t="s">
        <v>23</v>
      </c>
      <c r="N192" s="81" t="s">
        <v>62</v>
      </c>
      <c r="O192" s="82" t="s">
        <v>16</v>
      </c>
      <c r="P192" s="82" t="s">
        <v>17</v>
      </c>
      <c r="Q192" s="82" t="s">
        <v>18</v>
      </c>
      <c r="R192" s="83" t="s">
        <v>19</v>
      </c>
      <c r="S192" s="83" t="s">
        <v>20</v>
      </c>
      <c r="T192" s="83" t="s">
        <v>21</v>
      </c>
      <c r="U192" s="80" t="s">
        <v>22</v>
      </c>
    </row>
    <row r="193" spans="1:23" ht="15">
      <c r="B193" s="77"/>
      <c r="C193" s="77"/>
      <c r="D193" s="77"/>
      <c r="E193" s="77"/>
      <c r="F193" s="77"/>
      <c r="G193" s="78"/>
      <c r="H193" s="69"/>
      <c r="I193" s="69"/>
      <c r="N193" s="5"/>
      <c r="R193" s="76"/>
      <c r="S193" s="76"/>
      <c r="T193" s="76"/>
      <c r="U193" s="76"/>
    </row>
    <row r="194" spans="1:23">
      <c r="A194" s="38" t="str">
        <f>IF(AND(N195=""),1,"")</f>
        <v/>
      </c>
      <c r="B194" s="84">
        <f>IF(B193="",1,B193+1)</f>
        <v>1</v>
      </c>
      <c r="C194" s="84">
        <f ca="1">IF(M194="","",VLOOKUP($B194,INDIRECT(L194),2,FALSE))</f>
        <v>19</v>
      </c>
      <c r="D194" s="67" t="str">
        <f ca="1">IF($C194="","",IF(ISERROR(VLOOKUP(C194,Athletes,2,FALSE)),"Unknown Athlete",PROPER(VLOOKUP(C194,Athletes,2,FALSE))))</f>
        <v>Isaac Ketterer</v>
      </c>
      <c r="E194" s="67" t="str">
        <f ca="1">IF($C194="","",IF(VLOOKUP(C194,Athletes,3,FALSE)="","",VLOOKUP(C194,Athletes,3,FALSE)))</f>
        <v>N+P</v>
      </c>
      <c r="F194" s="67" t="str">
        <f ca="1">IF($C194="","",IF(ISERROR(VLOOKUP(C194,Athletes,7,FALSE)),"",VLOOKUP(C194,Athletes,7,FALSE)))</f>
        <v>U10B</v>
      </c>
      <c r="G194" s="85">
        <f ca="1">IF(M194="","",VLOOKUP($B194,INDIRECT(L194),6,FALSE))</f>
        <v>1.75</v>
      </c>
      <c r="H194" s="69" t="str">
        <f ca="1">"U" &amp; ROW(H194)+1-$B194 &amp; ":U" &amp; ROW(H194)-$B194+VLOOKUP(1,INDIRECT("A" &amp; ROW(H194)+1-$B194 &amp; ":B999"),2,0)</f>
        <v>U194:U197</v>
      </c>
      <c r="I194" s="69" t="str">
        <f ca="1">"R" &amp; ROW(I194)+1-$B194 &amp; ":R" &amp; ROW(I194)-$B194+VLOOKUP(1,INDIRECT("A" &amp; ROW(I194)+1-$B194 &amp; ":B999"),2,0)</f>
        <v>R194:R197</v>
      </c>
      <c r="J194" s="69" t="str">
        <f ca="1">"S" &amp; ROW(J194)+1-$B194 &amp; ":S" &amp; ROW(J194)-$B194+VLOOKUP(1,INDIRECT("A" &amp; ROW(J194)+1-$B194 &amp; ":B999"),2,0)</f>
        <v>S194:S197</v>
      </c>
      <c r="K194" s="69" t="str">
        <f ca="1">"T" &amp; ROW(K194)+1-$B194 &amp; ":T" &amp; ROW(K194)-$B194+VLOOKUP(1,INDIRECT("A" &amp; ROW(K194)+1-$B194 &amp; ":B999"),2,0)</f>
        <v>T194:T197</v>
      </c>
      <c r="L194" s="69" t="str">
        <f ca="1">"M" &amp; ROW(I194)+1-$B194 &amp; ":U" &amp; ROW(I194)-$B194+VLOOKUP(1,INDIRECT("A" &amp; ROW(I194)+1-$B194 &amp; ":B999"),2,0)</f>
        <v>M194:U197</v>
      </c>
      <c r="M194" s="5">
        <f ca="1">IF(N194="","",RANK($U194,INDIRECT(H194),0))</f>
        <v>1</v>
      </c>
      <c r="N194" s="7">
        <v>19</v>
      </c>
      <c r="O194" s="76">
        <v>1.63</v>
      </c>
      <c r="P194" s="76">
        <v>1.65</v>
      </c>
      <c r="Q194" s="76">
        <v>1.75</v>
      </c>
      <c r="R194" s="76">
        <f>IF(RANK($O194,$O194:$Q194,0)=1,$O194,IF(RANK($P194,$O194:$Q194,0)=1,$P194,$Q194))</f>
        <v>1.75</v>
      </c>
      <c r="S194" s="76">
        <f>IF(RANK($O194,$O194:$Q194,0)=2,$O194,IF(RANK($P194,$O194:$Q194,0)=2,$P194,$Q194))</f>
        <v>1.65</v>
      </c>
      <c r="T194" s="76">
        <f>IF(RANK($O194,$O194:$Q194,0)=3,$O194,IF(RANK($P194,$O194:$Q194,0)=3,$P194,$Q194))</f>
        <v>1.63</v>
      </c>
      <c r="U194" s="76">
        <f>((($R194)*10000)+$S194)*10000+$T194+$N194/1000</f>
        <v>175016501.64899999</v>
      </c>
    </row>
    <row r="195" spans="1:23">
      <c r="A195" s="38" t="str">
        <f>IF(AND(N196=""),1,"")</f>
        <v/>
      </c>
      <c r="B195" s="84">
        <f>IF(B194="",1,B194+1)</f>
        <v>2</v>
      </c>
      <c r="C195" s="84">
        <f ca="1">IF(M195="","",VLOOKUP($B195,INDIRECT(L195),2,FALSE))</f>
        <v>13</v>
      </c>
      <c r="D195" s="67" t="str">
        <f ca="1">IF($C195="","",IF(ISERROR(VLOOKUP(C195,Athletes,2,FALSE)),"Unknown Athlete",PROPER(VLOOKUP(C195,Athletes,2,FALSE))))</f>
        <v>Ayden Daiearnshaw</v>
      </c>
      <c r="E195" s="67" t="str">
        <f ca="1">IF($C195="","",IF(VLOOKUP(C195,Athletes,3,FALSE)="","",VLOOKUP(C195,Athletes,3,FALSE)))</f>
        <v>CAC</v>
      </c>
      <c r="F195" s="67" t="str">
        <f ca="1">IF($C195="","",IF(ISERROR(VLOOKUP(C195,Athletes,7,FALSE)),"",VLOOKUP(C195,Athletes,7,FALSE)))</f>
        <v>U10B</v>
      </c>
      <c r="G195" s="85">
        <f ca="1">IF(M195="","",VLOOKUP($B195,INDIRECT(L195),6,FALSE))</f>
        <v>1.68</v>
      </c>
      <c r="H195" s="69" t="str">
        <f ca="1">"U" &amp; ROW(H195)+1-$B195 &amp; ":U" &amp; ROW(H195)-$B195+VLOOKUP(1,INDIRECT("A" &amp; ROW(H195)+1-$B195 &amp; ":B999"),2,0)</f>
        <v>U194:U197</v>
      </c>
      <c r="I195" s="69" t="str">
        <f ca="1">"R" &amp; ROW(I195)+1-$B195 &amp; ":R" &amp; ROW(I195)-$B195+VLOOKUP(1,INDIRECT("A" &amp; ROW(I195)+1-$B195 &amp; ":B999"),2,0)</f>
        <v>R194:R197</v>
      </c>
      <c r="J195" s="69" t="str">
        <f ca="1">"S" &amp; ROW(J195)+1-$B195 &amp; ":S" &amp; ROW(J195)-$B195+VLOOKUP(1,INDIRECT("A" &amp; ROW(J195)+1-$B195 &amp; ":B999"),2,0)</f>
        <v>S194:S197</v>
      </c>
      <c r="K195" s="69" t="str">
        <f ca="1">"T" &amp; ROW(K195)+1-$B195 &amp; ":T" &amp; ROW(K195)-$B195+VLOOKUP(1,INDIRECT("A" &amp; ROW(K195)+1-$B195 &amp; ":B999"),2,0)</f>
        <v>T194:T197</v>
      </c>
      <c r="L195" s="69" t="str">
        <f ca="1">"M" &amp; ROW(I195)+1-$B195 &amp; ":U" &amp; ROW(I195)-$B195+VLOOKUP(1,INDIRECT("A" &amp; ROW(I195)+1-$B195 &amp; ":B999"),2,0)</f>
        <v>M194:U197</v>
      </c>
      <c r="M195" s="5">
        <f ca="1">IF(N195="","",RANK($U195,INDIRECT(H195),0))</f>
        <v>3</v>
      </c>
      <c r="N195" s="7">
        <v>6</v>
      </c>
      <c r="O195" s="76">
        <v>1.48</v>
      </c>
      <c r="P195" s="76">
        <v>1.3</v>
      </c>
      <c r="Q195" s="76">
        <v>1.48</v>
      </c>
      <c r="R195" s="76">
        <f>IF(RANK($O195,$O195:$Q195,0)=1,$O195,IF(RANK($P195,$O195:$Q195,0)=1,$P195,$Q195))</f>
        <v>1.48</v>
      </c>
      <c r="S195" s="76">
        <f>IF(RANK($O195,$O195:$Q195,0)=2,$O195,IF(RANK($P195,$O195:$Q195,0)=2,$P195,$Q195))</f>
        <v>1.48</v>
      </c>
      <c r="T195" s="76">
        <f>IF(RANK($O195,$O195:$Q195,0)=3,$O195,IF(RANK($P195,$O195:$Q195,0)=3,$P195,$Q195))</f>
        <v>1.3</v>
      </c>
      <c r="U195" s="76">
        <f>((($R195)*10000)+$S195)*10000+$T195+$N195/1000</f>
        <v>148014801.30600002</v>
      </c>
    </row>
    <row r="196" spans="1:23">
      <c r="A196" s="38" t="str">
        <f>IF(AND(N197=""),1,"")</f>
        <v/>
      </c>
      <c r="B196" s="84">
        <f>IF(B195="",1,B195+1)</f>
        <v>3</v>
      </c>
      <c r="C196" s="84">
        <f ca="1">IF(M196="","",VLOOKUP($B196,INDIRECT(L196),2,FALSE))</f>
        <v>6</v>
      </c>
      <c r="D196" s="67" t="str">
        <f ca="1">IF($C196="","",IF(ISERROR(VLOOKUP(C196,Athletes,2,FALSE)),"Unknown Athlete",PROPER(VLOOKUP(C196,Athletes,2,FALSE))))</f>
        <v>Thomas Keaney</v>
      </c>
      <c r="E196" s="67" t="str">
        <f ca="1">IF($C196="","",IF(VLOOKUP(C196,Athletes,3,FALSE)="","",VLOOKUP(C196,Athletes,3,FALSE)))</f>
        <v>CAC</v>
      </c>
      <c r="F196" s="67" t="str">
        <f ca="1">IF($C196="","",IF(ISERROR(VLOOKUP(C196,Athletes,7,FALSE)),"",VLOOKUP(C196,Athletes,7,FALSE)))</f>
        <v>U10B</v>
      </c>
      <c r="G196" s="85">
        <f ca="1">IF(M196="","",VLOOKUP($B196,INDIRECT(L196),6,FALSE))</f>
        <v>1.48</v>
      </c>
      <c r="H196" s="69" t="str">
        <f ca="1">"U" &amp; ROW(H196)+1-$B196 &amp; ":U" &amp; ROW(H196)-$B196+VLOOKUP(1,INDIRECT("A" &amp; ROW(H196)+1-$B196 &amp; ":B999"),2,0)</f>
        <v>U194:U197</v>
      </c>
      <c r="I196" s="69" t="str">
        <f ca="1">"R" &amp; ROW(I196)+1-$B196 &amp; ":R" &amp; ROW(I196)-$B196+VLOOKUP(1,INDIRECT("A" &amp; ROW(I196)+1-$B196 &amp; ":B999"),2,0)</f>
        <v>R194:R197</v>
      </c>
      <c r="J196" s="69" t="str">
        <f ca="1">"S" &amp; ROW(J196)+1-$B196 &amp; ":S" &amp; ROW(J196)-$B196+VLOOKUP(1,INDIRECT("A" &amp; ROW(J196)+1-$B196 &amp; ":B999"),2,0)</f>
        <v>S194:S197</v>
      </c>
      <c r="K196" s="69" t="str">
        <f ca="1">"T" &amp; ROW(K196)+1-$B196 &amp; ":T" &amp; ROW(K196)-$B196+VLOOKUP(1,INDIRECT("A" &amp; ROW(K196)+1-$B196 &amp; ":B999"),2,0)</f>
        <v>T194:T197</v>
      </c>
      <c r="L196" s="69" t="str">
        <f ca="1">"M" &amp; ROW(I196)+1-$B196 &amp; ":U" &amp; ROW(I196)-$B196+VLOOKUP(1,INDIRECT("A" &amp; ROW(I196)+1-$B196 &amp; ":B999"),2,0)</f>
        <v>M194:U197</v>
      </c>
      <c r="M196" s="5">
        <f ca="1">IF(N196="","",RANK($U196,INDIRECT(H196),0))</f>
        <v>2</v>
      </c>
      <c r="N196" s="7">
        <v>13</v>
      </c>
      <c r="O196" s="76">
        <v>1.68</v>
      </c>
      <c r="P196" s="76">
        <v>1.66</v>
      </c>
      <c r="Q196" s="76">
        <v>1.64</v>
      </c>
      <c r="R196" s="76">
        <f>IF(RANK($O196,$O196:$Q196,0)=1,$O196,IF(RANK($P196,$O196:$Q196,0)=1,$P196,$Q196))</f>
        <v>1.68</v>
      </c>
      <c r="S196" s="76">
        <f>IF(RANK($O196,$O196:$Q196,0)=2,$O196,IF(RANK($P196,$O196:$Q196,0)=2,$P196,$Q196))</f>
        <v>1.66</v>
      </c>
      <c r="T196" s="76">
        <f>IF(RANK($O196,$O196:$Q196,0)=3,$O196,IF(RANK($P196,$O196:$Q196,0)=3,$P196,$Q196))</f>
        <v>1.64</v>
      </c>
      <c r="U196" s="76">
        <f>((($R196)*10000)+$S196)*10000+$T196+$N196/1000</f>
        <v>168016601.653</v>
      </c>
    </row>
    <row r="197" spans="1:23">
      <c r="A197" s="38">
        <f>IF(AND(N198=""),1,"")</f>
        <v>1</v>
      </c>
      <c r="B197" s="84">
        <f>IF(B196="",1,B196+1)</f>
        <v>4</v>
      </c>
      <c r="C197" s="84">
        <f ca="1">IF(M197="","",VLOOKUP($B197,INDIRECT(L197),2,FALSE))</f>
        <v>9</v>
      </c>
      <c r="D197" s="67" t="str">
        <f ca="1">IF($C197="","",IF(ISERROR(VLOOKUP(C197,Athletes,2,FALSE)),"Unknown Athlete",PROPER(VLOOKUP(C197,Athletes,2,FALSE))))</f>
        <v>Morgan Sinden</v>
      </c>
      <c r="E197" s="67" t="str">
        <f ca="1">IF($C197="","",IF(VLOOKUP(C197,Athletes,3,FALSE)="","",VLOOKUP(C197,Athletes,3,FALSE)))</f>
        <v>CAC</v>
      </c>
      <c r="F197" s="67" t="str">
        <f ca="1">IF($C197="","",IF(ISERROR(VLOOKUP(C197,Athletes,7,FALSE)),"",VLOOKUP(C197,Athletes,7,FALSE)))</f>
        <v>U10B</v>
      </c>
      <c r="G197" s="85">
        <f ca="1">IF(M197="","",VLOOKUP($B197,INDIRECT(L197),6,FALSE))</f>
        <v>1.31</v>
      </c>
      <c r="H197" s="69" t="str">
        <f ca="1">"U" &amp; ROW(H197)+1-$B197 &amp; ":U" &amp; ROW(H197)-$B197+VLOOKUP(1,INDIRECT("A" &amp; ROW(H197)+1-$B197 &amp; ":B999"),2,0)</f>
        <v>U194:U197</v>
      </c>
      <c r="I197" s="69" t="str">
        <f ca="1">"R" &amp; ROW(I197)+1-$B197 &amp; ":R" &amp; ROW(I197)-$B197+VLOOKUP(1,INDIRECT("A" &amp; ROW(I197)+1-$B197 &amp; ":B999"),2,0)</f>
        <v>R194:R197</v>
      </c>
      <c r="J197" s="69" t="str">
        <f ca="1">"S" &amp; ROW(J197)+1-$B197 &amp; ":S" &amp; ROW(J197)-$B197+VLOOKUP(1,INDIRECT("A" &amp; ROW(J197)+1-$B197 &amp; ":B999"),2,0)</f>
        <v>S194:S197</v>
      </c>
      <c r="K197" s="69" t="str">
        <f ca="1">"T" &amp; ROW(K197)+1-$B197 &amp; ":T" &amp; ROW(K197)-$B197+VLOOKUP(1,INDIRECT("A" &amp; ROW(K197)+1-$B197 &amp; ":B999"),2,0)</f>
        <v>T194:T197</v>
      </c>
      <c r="L197" s="69" t="str">
        <f ca="1">"M" &amp; ROW(I197)+1-$B197 &amp; ":U" &amp; ROW(I197)-$B197+VLOOKUP(1,INDIRECT("A" &amp; ROW(I197)+1-$B197 &amp; ":B999"),2,0)</f>
        <v>M194:U197</v>
      </c>
      <c r="M197" s="5">
        <f ca="1">IF(N197="","",RANK($U197,INDIRECT(H197),0))</f>
        <v>4</v>
      </c>
      <c r="N197" s="7">
        <v>9</v>
      </c>
      <c r="O197" s="76">
        <v>1.28</v>
      </c>
      <c r="P197" s="76">
        <v>1.08</v>
      </c>
      <c r="Q197" s="76">
        <v>1.31</v>
      </c>
      <c r="R197" s="76">
        <f>IF(RANK($O197,$O197:$Q197,0)=1,$O197,IF(RANK($P197,$O197:$Q197,0)=1,$P197,$Q197))</f>
        <v>1.31</v>
      </c>
      <c r="S197" s="76">
        <f>IF(RANK($O197,$O197:$Q197,0)=2,$O197,IF(RANK($P197,$O197:$Q197,0)=2,$P197,$Q197))</f>
        <v>1.28</v>
      </c>
      <c r="T197" s="76">
        <f>IF(RANK($O197,$O197:$Q197,0)=3,$O197,IF(RANK($P197,$O197:$Q197,0)=3,$P197,$Q197))</f>
        <v>1.08</v>
      </c>
      <c r="U197" s="76">
        <f>((($R197)*10000)+$S197)*10000+$T197+$N197/1000</f>
        <v>131012801.089</v>
      </c>
    </row>
    <row r="198" spans="1:2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</row>
    <row r="199" spans="1:2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</row>
    <row r="200" spans="1:2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</row>
    <row r="201" spans="1:23" ht="18">
      <c r="B201" s="66" t="s">
        <v>10</v>
      </c>
      <c r="C201" s="66" t="s">
        <v>160</v>
      </c>
      <c r="E201" s="66"/>
      <c r="G201" s="68"/>
      <c r="N201" s="70" t="s">
        <v>15</v>
      </c>
      <c r="O201" s="71"/>
      <c r="P201" s="71"/>
      <c r="Q201" s="72"/>
      <c r="R201" s="72"/>
      <c r="S201" s="72"/>
      <c r="T201" s="72"/>
      <c r="U201" s="73"/>
      <c r="V201" s="73"/>
      <c r="W201" s="73"/>
    </row>
    <row r="202" spans="1:23" ht="15.75" customHeight="1">
      <c r="B202" s="66"/>
      <c r="D202" s="66"/>
      <c r="E202" s="74"/>
      <c r="N202" s="5"/>
      <c r="R202" s="76"/>
      <c r="S202" s="76"/>
      <c r="T202" s="76"/>
    </row>
    <row r="203" spans="1:23" ht="15.75" thickBot="1">
      <c r="A203" s="40" t="s">
        <v>50</v>
      </c>
      <c r="B203" s="10" t="s">
        <v>9</v>
      </c>
      <c r="C203" s="10" t="s">
        <v>62</v>
      </c>
      <c r="D203" s="10" t="s">
        <v>6</v>
      </c>
      <c r="E203" s="10" t="s">
        <v>7</v>
      </c>
      <c r="F203" s="10" t="s">
        <v>49</v>
      </c>
      <c r="G203" s="43" t="s">
        <v>12</v>
      </c>
      <c r="H203" s="79" t="s">
        <v>54</v>
      </c>
      <c r="I203" s="79" t="s">
        <v>51</v>
      </c>
      <c r="J203" s="79" t="s">
        <v>52</v>
      </c>
      <c r="K203" s="79" t="s">
        <v>53</v>
      </c>
      <c r="L203" s="79" t="s">
        <v>24</v>
      </c>
      <c r="M203" s="80" t="s">
        <v>23</v>
      </c>
      <c r="N203" s="81" t="s">
        <v>62</v>
      </c>
      <c r="O203" s="82" t="s">
        <v>16</v>
      </c>
      <c r="P203" s="82" t="s">
        <v>17</v>
      </c>
      <c r="Q203" s="82" t="s">
        <v>18</v>
      </c>
      <c r="R203" s="83" t="s">
        <v>19</v>
      </c>
      <c r="S203" s="83" t="s">
        <v>20</v>
      </c>
      <c r="T203" s="83" t="s">
        <v>21</v>
      </c>
      <c r="U203" s="80" t="s">
        <v>22</v>
      </c>
    </row>
    <row r="204" spans="1:23" ht="15">
      <c r="B204" s="77"/>
      <c r="C204" s="77"/>
      <c r="D204" s="77"/>
      <c r="E204" s="77"/>
      <c r="F204" s="77"/>
      <c r="G204" s="78"/>
      <c r="H204" s="69"/>
      <c r="I204" s="69"/>
      <c r="N204" s="5"/>
      <c r="R204" s="76"/>
      <c r="S204" s="76"/>
      <c r="T204" s="76"/>
      <c r="U204" s="76"/>
    </row>
    <row r="205" spans="1:23">
      <c r="A205" s="38" t="str">
        <f>IF(AND(N206=""),1,"")</f>
        <v/>
      </c>
      <c r="B205" s="84">
        <f>IF(B204="",1,B204+1)</f>
        <v>1</v>
      </c>
      <c r="C205" s="84">
        <f ca="1">IF(M205="","",VLOOKUP($B205,INDIRECT(L205),2,FALSE))</f>
        <v>16</v>
      </c>
      <c r="D205" s="67" t="str">
        <f ca="1">IF($C205="","",IF(ISERROR(VLOOKUP(C205,Athletes,2,FALSE)),"Unknown Athlete",PROPER(VLOOKUP(C205,Athletes,2,FALSE))))</f>
        <v>Kaitlin Keaney</v>
      </c>
      <c r="E205" s="67" t="str">
        <f ca="1">IF($C205="","",IF(VLOOKUP(C205,Athletes,3,FALSE)="","",VLOOKUP(C205,Athletes,3,FALSE)))</f>
        <v>CAC</v>
      </c>
      <c r="F205" s="67" t="str">
        <f ca="1">IF($C205="","",IF(ISERROR(VLOOKUP(C205,Athletes,7,FALSE)),"",VLOOKUP(C205,Athletes,7,FALSE)))</f>
        <v>U10G</v>
      </c>
      <c r="G205" s="85">
        <f ca="1">IF(M205="","",VLOOKUP($B205,INDIRECT(L205),6,FALSE))</f>
        <v>1.58</v>
      </c>
      <c r="H205" s="69" t="str">
        <f ca="1">"U" &amp; ROW(H205)+1-$B205 &amp; ":U" &amp; ROW(H205)-$B205+VLOOKUP(1,INDIRECT("A" &amp; ROW(H205)+1-$B205 &amp; ":B999"),2,0)</f>
        <v>U205:U207</v>
      </c>
      <c r="I205" s="69" t="str">
        <f ca="1">"R" &amp; ROW(I205)+1-$B205 &amp; ":R" &amp; ROW(I205)-$B205+VLOOKUP(1,INDIRECT("A" &amp; ROW(I205)+1-$B205 &amp; ":B999"),2,0)</f>
        <v>R205:R207</v>
      </c>
      <c r="J205" s="69" t="str">
        <f ca="1">"S" &amp; ROW(J205)+1-$B205 &amp; ":S" &amp; ROW(J205)-$B205+VLOOKUP(1,INDIRECT("A" &amp; ROW(J205)+1-$B205 &amp; ":B999"),2,0)</f>
        <v>S205:S207</v>
      </c>
      <c r="K205" s="69" t="str">
        <f ca="1">"T" &amp; ROW(K205)+1-$B205 &amp; ":T" &amp; ROW(K205)-$B205+VLOOKUP(1,INDIRECT("A" &amp; ROW(K205)+1-$B205 &amp; ":B999"),2,0)</f>
        <v>T205:T207</v>
      </c>
      <c r="L205" s="69" t="str">
        <f ca="1">"M" &amp; ROW(I205)+1-$B205 &amp; ":U" &amp; ROW(I205)-$B205+VLOOKUP(1,INDIRECT("A" &amp; ROW(I205)+1-$B205 &amp; ":B999"),2,0)</f>
        <v>M205:U207</v>
      </c>
      <c r="M205" s="5">
        <f ca="1">IF(N205="","",RANK($U205,INDIRECT(H205),0))</f>
        <v>1</v>
      </c>
      <c r="N205" s="7">
        <v>16</v>
      </c>
      <c r="O205" s="76">
        <v>1.57</v>
      </c>
      <c r="P205" s="76">
        <v>1.51</v>
      </c>
      <c r="Q205" s="76">
        <v>1.58</v>
      </c>
      <c r="R205" s="76">
        <f>IF(RANK($O205,$O205:$Q205,0)=1,$O205,IF(RANK($P205,$O205:$Q205,0)=1,$P205,$Q205))</f>
        <v>1.58</v>
      </c>
      <c r="S205" s="76">
        <f>IF(RANK($O205,$O205:$Q205,0)=2,$O205,IF(RANK($P205,$O205:$Q205,0)=2,$P205,$Q205))</f>
        <v>1.57</v>
      </c>
      <c r="T205" s="76">
        <f>IF(RANK($O205,$O205:$Q205,0)=3,$O205,IF(RANK($P205,$O205:$Q205,0)=3,$P205,$Q205))</f>
        <v>1.51</v>
      </c>
      <c r="U205" s="76">
        <f>((($R205)*10000)+$S205)*10000+$T205+$N205/1000</f>
        <v>158015701.52599999</v>
      </c>
    </row>
    <row r="206" spans="1:23">
      <c r="A206" s="38" t="str">
        <f>IF(AND(N207=""),1,"")</f>
        <v/>
      </c>
      <c r="B206" s="84">
        <f>IF(B205="",1,B205+1)</f>
        <v>2</v>
      </c>
      <c r="C206" s="84">
        <f ca="1">IF(M206="","",VLOOKUP($B206,INDIRECT(L206),2,FALSE))</f>
        <v>7</v>
      </c>
      <c r="D206" s="67" t="str">
        <f ca="1">IF($C206="","",IF(ISERROR(VLOOKUP(C206,Athletes,2,FALSE)),"Unknown Athlete",PROPER(VLOOKUP(C206,Athletes,2,FALSE))))</f>
        <v>Abbie Downing</v>
      </c>
      <c r="E206" s="67" t="str">
        <f ca="1">IF($C206="","",IF(VLOOKUP(C206,Athletes,3,FALSE)="","",VLOOKUP(C206,Athletes,3,FALSE)))</f>
        <v>CAC</v>
      </c>
      <c r="F206" s="67" t="str">
        <f ca="1">IF($C206="","",IF(ISERROR(VLOOKUP(C206,Athletes,7,FALSE)),"",VLOOKUP(C206,Athletes,7,FALSE)))</f>
        <v>U10G</v>
      </c>
      <c r="G206" s="85">
        <f ca="1">IF(M206="","",VLOOKUP($B206,INDIRECT(L206),6,FALSE))</f>
        <v>1.5</v>
      </c>
      <c r="H206" s="69" t="str">
        <f ca="1">"U" &amp; ROW(H206)+1-$B206 &amp; ":U" &amp; ROW(H206)-$B206+VLOOKUP(1,INDIRECT("A" &amp; ROW(H206)+1-$B206 &amp; ":B999"),2,0)</f>
        <v>U205:U207</v>
      </c>
      <c r="I206" s="69" t="str">
        <f ca="1">"R" &amp; ROW(I206)+1-$B206 &amp; ":R" &amp; ROW(I206)-$B206+VLOOKUP(1,INDIRECT("A" &amp; ROW(I206)+1-$B206 &amp; ":B999"),2,0)</f>
        <v>R205:R207</v>
      </c>
      <c r="J206" s="69" t="str">
        <f ca="1">"S" &amp; ROW(J206)+1-$B206 &amp; ":S" &amp; ROW(J206)-$B206+VLOOKUP(1,INDIRECT("A" &amp; ROW(J206)+1-$B206 &amp; ":B999"),2,0)</f>
        <v>S205:S207</v>
      </c>
      <c r="K206" s="69" t="str">
        <f ca="1">"T" &amp; ROW(K206)+1-$B206 &amp; ":T" &amp; ROW(K206)-$B206+VLOOKUP(1,INDIRECT("A" &amp; ROW(K206)+1-$B206 &amp; ":B999"),2,0)</f>
        <v>T205:T207</v>
      </c>
      <c r="L206" s="69" t="str">
        <f ca="1">"M" &amp; ROW(I206)+1-$B206 &amp; ":U" &amp; ROW(I206)-$B206+VLOOKUP(1,INDIRECT("A" &amp; ROW(I206)+1-$B206 &amp; ":B999"),2,0)</f>
        <v>M205:U207</v>
      </c>
      <c r="M206" s="5">
        <f ca="1">IF(N206="","",RANK($U206,INDIRECT(H206),0))</f>
        <v>3</v>
      </c>
      <c r="N206" s="7">
        <v>4</v>
      </c>
      <c r="O206" s="76">
        <v>1.38</v>
      </c>
      <c r="P206" s="76">
        <v>1.38</v>
      </c>
      <c r="Q206" s="76">
        <v>1.29</v>
      </c>
      <c r="R206" s="76">
        <f>IF(RANK($O206,$O206:$Q206,0)=1,$O206,IF(RANK($P206,$O206:$Q206,0)=1,$P206,$Q206))</f>
        <v>1.38</v>
      </c>
      <c r="S206" s="76">
        <f>IF(RANK($O206,$O206:$Q206,0)=2,$O206,IF(RANK($P206,$O206:$Q206,0)=2,$P206,$Q206))</f>
        <v>1.29</v>
      </c>
      <c r="T206" s="76">
        <f>IF(RANK($O206,$O206:$Q206,0)=3,$O206,IF(RANK($P206,$O206:$Q206,0)=3,$P206,$Q206))</f>
        <v>1.29</v>
      </c>
      <c r="U206" s="76">
        <f>((($R206)*10000)+$S206)*10000+$T206+$N206/1000</f>
        <v>138012901.294</v>
      </c>
    </row>
    <row r="207" spans="1:23">
      <c r="A207" s="38">
        <f>IF(AND(N208=""),1,"")</f>
        <v>1</v>
      </c>
      <c r="B207" s="84">
        <f>IF(B206="",1,B206+1)</f>
        <v>3</v>
      </c>
      <c r="C207" s="84">
        <f ca="1">IF(M207="","",VLOOKUP($B207,INDIRECT(L207),2,FALSE))</f>
        <v>4</v>
      </c>
      <c r="D207" s="67" t="str">
        <f ca="1">IF($C207="","",IF(ISERROR(VLOOKUP(C207,Athletes,2,FALSE)),"Unknown Athlete",PROPER(VLOOKUP(C207,Athletes,2,FALSE))))</f>
        <v>Freya Miller</v>
      </c>
      <c r="E207" s="67" t="str">
        <f ca="1">IF($C207="","",IF(VLOOKUP(C207,Athletes,3,FALSE)="","",VLOOKUP(C207,Athletes,3,FALSE)))</f>
        <v>N+P</v>
      </c>
      <c r="F207" s="67" t="str">
        <f ca="1">IF($C207="","",IF(ISERROR(VLOOKUP(C207,Athletes,7,FALSE)),"",VLOOKUP(C207,Athletes,7,FALSE)))</f>
        <v>U10G</v>
      </c>
      <c r="G207" s="85">
        <f ca="1">IF(M207="","",VLOOKUP($B207,INDIRECT(L207),6,FALSE))</f>
        <v>1.38</v>
      </c>
      <c r="H207" s="69" t="str">
        <f ca="1">"U" &amp; ROW(H207)+1-$B207 &amp; ":U" &amp; ROW(H207)-$B207+VLOOKUP(1,INDIRECT("A" &amp; ROW(H207)+1-$B207 &amp; ":B999"),2,0)</f>
        <v>U205:U207</v>
      </c>
      <c r="I207" s="69" t="str">
        <f ca="1">"R" &amp; ROW(I207)+1-$B207 &amp; ":R" &amp; ROW(I207)-$B207+VLOOKUP(1,INDIRECT("A" &amp; ROW(I207)+1-$B207 &amp; ":B999"),2,0)</f>
        <v>R205:R207</v>
      </c>
      <c r="J207" s="69" t="str">
        <f ca="1">"S" &amp; ROW(J207)+1-$B207 &amp; ":S" &amp; ROW(J207)-$B207+VLOOKUP(1,INDIRECT("A" &amp; ROW(J207)+1-$B207 &amp; ":B999"),2,0)</f>
        <v>S205:S207</v>
      </c>
      <c r="K207" s="69" t="str">
        <f ca="1">"T" &amp; ROW(K207)+1-$B207 &amp; ":T" &amp; ROW(K207)-$B207+VLOOKUP(1,INDIRECT("A" &amp; ROW(K207)+1-$B207 &amp; ":B999"),2,0)</f>
        <v>T205:T207</v>
      </c>
      <c r="L207" s="69" t="str">
        <f ca="1">"M" &amp; ROW(I207)+1-$B207 &amp; ":U" &amp; ROW(I207)-$B207+VLOOKUP(1,INDIRECT("A" &amp; ROW(I207)+1-$B207 &amp; ":B999"),2,0)</f>
        <v>M205:U207</v>
      </c>
      <c r="M207" s="5">
        <f ca="1">IF(N207="","",RANK($U207,INDIRECT(H207),0))</f>
        <v>2</v>
      </c>
      <c r="N207" s="7">
        <v>7</v>
      </c>
      <c r="O207" s="76">
        <v>1.5</v>
      </c>
      <c r="P207" s="76">
        <v>1.42</v>
      </c>
      <c r="Q207" s="76">
        <v>1.36</v>
      </c>
      <c r="R207" s="76">
        <f>IF(RANK($O207,$O207:$Q207,0)=1,$O207,IF(RANK($P207,$O207:$Q207,0)=1,$P207,$Q207))</f>
        <v>1.5</v>
      </c>
      <c r="S207" s="76">
        <f>IF(RANK($O207,$O207:$Q207,0)=2,$O207,IF(RANK($P207,$O207:$Q207,0)=2,$P207,$Q207))</f>
        <v>1.42</v>
      </c>
      <c r="T207" s="76">
        <f>IF(RANK($O207,$O207:$Q207,0)=3,$O207,IF(RANK($P207,$O207:$Q207,0)=3,$P207,$Q207))</f>
        <v>1.36</v>
      </c>
      <c r="U207" s="76">
        <f>((($R207)*10000)+$S207)*10000+$T207+$N207/1000</f>
        <v>150014201.36700001</v>
      </c>
    </row>
    <row r="208" spans="1:2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</row>
    <row r="209" spans="1:2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</row>
    <row r="210" spans="1:2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</row>
    <row r="211" spans="1:23" ht="18">
      <c r="B211" s="66" t="s">
        <v>10</v>
      </c>
      <c r="C211" s="66" t="s">
        <v>161</v>
      </c>
      <c r="E211" s="66"/>
      <c r="G211" s="68"/>
      <c r="N211" s="70" t="s">
        <v>15</v>
      </c>
      <c r="O211" s="71"/>
      <c r="P211" s="71"/>
      <c r="Q211" s="72"/>
      <c r="R211" s="72"/>
      <c r="S211" s="72"/>
      <c r="T211" s="72"/>
      <c r="U211" s="73"/>
      <c r="V211" s="73"/>
      <c r="W211" s="73"/>
    </row>
    <row r="212" spans="1:23" ht="15.75" customHeight="1">
      <c r="B212" s="66"/>
      <c r="D212" s="66"/>
      <c r="E212" s="74"/>
      <c r="N212" s="5"/>
      <c r="R212" s="76"/>
      <c r="S212" s="76"/>
      <c r="T212" s="76"/>
    </row>
    <row r="213" spans="1:23" ht="15.75" thickBot="1">
      <c r="A213" s="40" t="s">
        <v>50</v>
      </c>
      <c r="B213" s="10" t="s">
        <v>9</v>
      </c>
      <c r="C213" s="10" t="s">
        <v>62</v>
      </c>
      <c r="D213" s="10" t="s">
        <v>6</v>
      </c>
      <c r="E213" s="10" t="s">
        <v>7</v>
      </c>
      <c r="F213" s="10" t="s">
        <v>49</v>
      </c>
      <c r="G213" s="43" t="s">
        <v>12</v>
      </c>
      <c r="H213" s="79" t="s">
        <v>54</v>
      </c>
      <c r="I213" s="79" t="s">
        <v>51</v>
      </c>
      <c r="J213" s="79" t="s">
        <v>52</v>
      </c>
      <c r="K213" s="79" t="s">
        <v>53</v>
      </c>
      <c r="L213" s="79" t="s">
        <v>24</v>
      </c>
      <c r="M213" s="80" t="s">
        <v>23</v>
      </c>
      <c r="N213" s="81" t="s">
        <v>62</v>
      </c>
      <c r="O213" s="82" t="s">
        <v>16</v>
      </c>
      <c r="P213" s="82" t="s">
        <v>17</v>
      </c>
      <c r="Q213" s="82" t="s">
        <v>18</v>
      </c>
      <c r="R213" s="83" t="s">
        <v>19</v>
      </c>
      <c r="S213" s="83" t="s">
        <v>20</v>
      </c>
      <c r="T213" s="83" t="s">
        <v>21</v>
      </c>
      <c r="U213" s="80" t="s">
        <v>22</v>
      </c>
    </row>
    <row r="214" spans="1:23" ht="15">
      <c r="B214" s="77"/>
      <c r="C214" s="77"/>
      <c r="D214" s="77"/>
      <c r="E214" s="77"/>
      <c r="F214" s="77"/>
      <c r="G214" s="78"/>
      <c r="H214" s="69"/>
      <c r="I214" s="69"/>
      <c r="N214" s="5"/>
      <c r="R214" s="76"/>
      <c r="S214" s="76"/>
      <c r="T214" s="76"/>
      <c r="U214" s="76"/>
    </row>
    <row r="215" spans="1:23">
      <c r="A215" s="38" t="str">
        <f>IF(AND(N216=""),1,"")</f>
        <v/>
      </c>
      <c r="B215" s="84">
        <f>IF(B214="",1,B214+1)</f>
        <v>1</v>
      </c>
      <c r="C215" s="84">
        <f ca="1">IF(M215="","",VLOOKUP($B215,INDIRECT(L215),2,FALSE))</f>
        <v>10</v>
      </c>
      <c r="D215" s="67" t="str">
        <f ca="1">IF($C215="","",IF(ISERROR(VLOOKUP(C215,Athletes,2,FALSE)),"Unknown Athlete",PROPER(VLOOKUP(C215,Athletes,2,FALSE))))</f>
        <v>Jemma Kearney</v>
      </c>
      <c r="E215" s="67" t="str">
        <f ca="1">IF($C215="","",IF(VLOOKUP(C215,Athletes,3,FALSE)="","",VLOOKUP(C215,Athletes,3,FALSE)))</f>
        <v>Unattached</v>
      </c>
      <c r="F215" s="67" t="str">
        <f ca="1">IF($C215="","",IF(ISERROR(VLOOKUP(C215,Athletes,7,FALSE)),"",VLOOKUP(C215,Athletes,7,FALSE)))</f>
        <v>U9G</v>
      </c>
      <c r="G215" s="85">
        <f ca="1">IF(M215="","",VLOOKUP($B215,INDIRECT(L215),6,FALSE))</f>
        <v>1.41</v>
      </c>
      <c r="H215" s="69" t="str">
        <f ca="1">"U" &amp; ROW(H215)+1-$B215 &amp; ":U" &amp; ROW(H215)-$B215+VLOOKUP(1,INDIRECT("A" &amp; ROW(H215)+1-$B215 &amp; ":B999"),2,0)</f>
        <v>U215:U216</v>
      </c>
      <c r="I215" s="69" t="str">
        <f ca="1">"R" &amp; ROW(I215)+1-$B215 &amp; ":R" &amp; ROW(I215)-$B215+VLOOKUP(1,INDIRECT("A" &amp; ROW(I215)+1-$B215 &amp; ":B999"),2,0)</f>
        <v>R215:R216</v>
      </c>
      <c r="J215" s="69" t="str">
        <f ca="1">"S" &amp; ROW(J215)+1-$B215 &amp; ":S" &amp; ROW(J215)-$B215+VLOOKUP(1,INDIRECT("A" &amp; ROW(J215)+1-$B215 &amp; ":B999"),2,0)</f>
        <v>S215:S216</v>
      </c>
      <c r="K215" s="69" t="str">
        <f ca="1">"T" &amp; ROW(K215)+1-$B215 &amp; ":T" &amp; ROW(K215)-$B215+VLOOKUP(1,INDIRECT("A" &amp; ROW(K215)+1-$B215 &amp; ":B999"),2,0)</f>
        <v>T215:T216</v>
      </c>
      <c r="L215" s="69" t="str">
        <f ca="1">"M" &amp; ROW(I215)+1-$B215 &amp; ":U" &amp; ROW(I215)-$B215+VLOOKUP(1,INDIRECT("A" &amp; ROW(I215)+1-$B215 &amp; ":B999"),2,0)</f>
        <v>M215:U216</v>
      </c>
      <c r="M215" s="5">
        <f ca="1">IF(N215="","",RANK($U215,INDIRECT(H215),0))</f>
        <v>2</v>
      </c>
      <c r="N215" s="7">
        <v>8</v>
      </c>
      <c r="O215" s="76">
        <v>1.3</v>
      </c>
      <c r="P215" s="76">
        <v>1.33</v>
      </c>
      <c r="Q215" s="76">
        <v>1.24</v>
      </c>
      <c r="R215" s="76">
        <f>IF(RANK($O215,$O215:$Q215,0)=1,$O215,IF(RANK($P215,$O215:$Q215,0)=1,$P215,$Q215))</f>
        <v>1.33</v>
      </c>
      <c r="S215" s="76">
        <f>IF(RANK($O215,$O215:$Q215,0)=2,$O215,IF(RANK($P215,$O215:$Q215,0)=2,$P215,$Q215))</f>
        <v>1.3</v>
      </c>
      <c r="T215" s="76">
        <f>IF(RANK($O215,$O215:$Q215,0)=3,$O215,IF(RANK($P215,$O215:$Q215,0)=3,$P215,$Q215))</f>
        <v>1.24</v>
      </c>
      <c r="U215" s="76">
        <f>((($R215)*10000)+$S215)*10000+$T215+$N215/1000</f>
        <v>133013001.248</v>
      </c>
    </row>
    <row r="216" spans="1:23">
      <c r="A216" s="38">
        <f>IF(AND(N217=""),1,"")</f>
        <v>1</v>
      </c>
      <c r="B216" s="84">
        <f>IF(B215="",1,B215+1)</f>
        <v>2</v>
      </c>
      <c r="C216" s="84">
        <f ca="1">IF(M216="","",VLOOKUP($B216,INDIRECT(L216),2,FALSE))</f>
        <v>8</v>
      </c>
      <c r="D216" s="67" t="str">
        <f ca="1">IF($C216="","",IF(ISERROR(VLOOKUP(C216,Athletes,2,FALSE)),"Unknown Athlete",PROPER(VLOOKUP(C216,Athletes,2,FALSE))))</f>
        <v>Chloe Thomas</v>
      </c>
      <c r="E216" s="67" t="str">
        <f ca="1">IF($C216="","",IF(VLOOKUP(C216,Athletes,3,FALSE)="","",VLOOKUP(C216,Athletes,3,FALSE)))</f>
        <v>Unattached</v>
      </c>
      <c r="F216" s="67" t="str">
        <f ca="1">IF($C216="","",IF(ISERROR(VLOOKUP(C216,Athletes,7,FALSE)),"",VLOOKUP(C216,Athletes,7,FALSE)))</f>
        <v>U9G</v>
      </c>
      <c r="G216" s="85">
        <f ca="1">IF(M216="","",VLOOKUP($B216,INDIRECT(L216),6,FALSE))</f>
        <v>1.33</v>
      </c>
      <c r="H216" s="69" t="str">
        <f ca="1">"U" &amp; ROW(H216)+1-$B216 &amp; ":U" &amp; ROW(H216)-$B216+VLOOKUP(1,INDIRECT("A" &amp; ROW(H216)+1-$B216 &amp; ":B999"),2,0)</f>
        <v>U215:U216</v>
      </c>
      <c r="I216" s="69" t="str">
        <f ca="1">"R" &amp; ROW(I216)+1-$B216 &amp; ":R" &amp; ROW(I216)-$B216+VLOOKUP(1,INDIRECT("A" &amp; ROW(I216)+1-$B216 &amp; ":B999"),2,0)</f>
        <v>R215:R216</v>
      </c>
      <c r="J216" s="69" t="str">
        <f ca="1">"S" &amp; ROW(J216)+1-$B216 &amp; ":S" &amp; ROW(J216)-$B216+VLOOKUP(1,INDIRECT("A" &amp; ROW(J216)+1-$B216 &amp; ":B999"),2,0)</f>
        <v>S215:S216</v>
      </c>
      <c r="K216" s="69" t="str">
        <f ca="1">"T" &amp; ROW(K216)+1-$B216 &amp; ":T" &amp; ROW(K216)-$B216+VLOOKUP(1,INDIRECT("A" &amp; ROW(K216)+1-$B216 &amp; ":B999"),2,0)</f>
        <v>T215:T216</v>
      </c>
      <c r="L216" s="69" t="str">
        <f ca="1">"M" &amp; ROW(I216)+1-$B216 &amp; ":U" &amp; ROW(I216)-$B216+VLOOKUP(1,INDIRECT("A" &amp; ROW(I216)+1-$B216 &amp; ":B999"),2,0)</f>
        <v>M215:U216</v>
      </c>
      <c r="M216" s="5">
        <f ca="1">IF(N216="","",RANK($U216,INDIRECT(H216),0))</f>
        <v>1</v>
      </c>
      <c r="N216" s="7">
        <v>10</v>
      </c>
      <c r="O216" s="76">
        <v>1.34</v>
      </c>
      <c r="P216" s="76">
        <v>1.26</v>
      </c>
      <c r="Q216" s="76">
        <v>1.41</v>
      </c>
      <c r="R216" s="76">
        <f>IF(RANK($O216,$O216:$Q216,0)=1,$O216,IF(RANK($P216,$O216:$Q216,0)=1,$P216,$Q216))</f>
        <v>1.41</v>
      </c>
      <c r="S216" s="76">
        <f>IF(RANK($O216,$O216:$Q216,0)=2,$O216,IF(RANK($P216,$O216:$Q216,0)=2,$P216,$Q216))</f>
        <v>1.34</v>
      </c>
      <c r="T216" s="76">
        <f>IF(RANK($O216,$O216:$Q216,0)=3,$O216,IF(RANK($P216,$O216:$Q216,0)=3,$P216,$Q216))</f>
        <v>1.26</v>
      </c>
      <c r="U216" s="76">
        <f>((($R216)*10000)+$S216)*10000+$T216+$N216/1000</f>
        <v>141013401.26999998</v>
      </c>
    </row>
    <row r="217" spans="1:2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</row>
    <row r="218" spans="1:2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</row>
    <row r="219" spans="1:2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</row>
    <row r="220" spans="1:23" ht="18">
      <c r="B220" s="66" t="s">
        <v>10</v>
      </c>
      <c r="C220" s="66" t="s">
        <v>162</v>
      </c>
      <c r="E220" s="66"/>
      <c r="G220" s="68"/>
      <c r="N220" s="70" t="s">
        <v>15</v>
      </c>
      <c r="O220" s="71"/>
      <c r="P220" s="71"/>
      <c r="Q220" s="72"/>
      <c r="R220" s="72"/>
      <c r="S220" s="72"/>
      <c r="T220" s="72"/>
      <c r="U220" s="73"/>
      <c r="V220" s="73"/>
      <c r="W220" s="73"/>
    </row>
    <row r="221" spans="1:23" ht="15.75" customHeight="1">
      <c r="B221" s="66"/>
      <c r="D221" s="66"/>
      <c r="E221" s="74"/>
      <c r="N221" s="5"/>
      <c r="R221" s="76"/>
      <c r="S221" s="76"/>
      <c r="T221" s="76"/>
    </row>
    <row r="222" spans="1:23" ht="15.75" thickBot="1">
      <c r="A222" s="40" t="s">
        <v>50</v>
      </c>
      <c r="B222" s="10" t="s">
        <v>9</v>
      </c>
      <c r="C222" s="10" t="s">
        <v>62</v>
      </c>
      <c r="D222" s="10" t="s">
        <v>6</v>
      </c>
      <c r="E222" s="10" t="s">
        <v>7</v>
      </c>
      <c r="F222" s="10" t="s">
        <v>49</v>
      </c>
      <c r="G222" s="43" t="s">
        <v>22</v>
      </c>
      <c r="H222" s="79" t="s">
        <v>54</v>
      </c>
      <c r="I222" s="79" t="s">
        <v>51</v>
      </c>
      <c r="J222" s="79" t="s">
        <v>52</v>
      </c>
      <c r="K222" s="79" t="s">
        <v>53</v>
      </c>
      <c r="L222" s="79" t="s">
        <v>24</v>
      </c>
      <c r="M222" s="80" t="s">
        <v>23</v>
      </c>
      <c r="N222" s="81" t="s">
        <v>62</v>
      </c>
      <c r="O222" s="82" t="s">
        <v>16</v>
      </c>
      <c r="P222" s="82" t="s">
        <v>17</v>
      </c>
      <c r="Q222" s="82" t="s">
        <v>18</v>
      </c>
      <c r="R222" s="83" t="s">
        <v>19</v>
      </c>
      <c r="S222" s="83" t="s">
        <v>20</v>
      </c>
      <c r="T222" s="83" t="s">
        <v>21</v>
      </c>
      <c r="U222" s="80" t="s">
        <v>22</v>
      </c>
    </row>
    <row r="223" spans="1:23" ht="15">
      <c r="B223" s="77"/>
      <c r="C223" s="77"/>
      <c r="D223" s="77"/>
      <c r="E223" s="77"/>
      <c r="F223" s="77"/>
      <c r="G223" s="78"/>
      <c r="H223" s="69"/>
      <c r="I223" s="69"/>
      <c r="N223" s="5"/>
      <c r="R223" s="76"/>
      <c r="S223" s="76"/>
      <c r="T223" s="76"/>
      <c r="U223" s="76"/>
    </row>
    <row r="224" spans="1:23">
      <c r="A224" s="38" t="str">
        <f>IF(AND(N225=""),1,"")</f>
        <v/>
      </c>
      <c r="B224" s="84">
        <f>IF(B223="",1,B223+1)</f>
        <v>1</v>
      </c>
      <c r="C224" s="84">
        <f ca="1">IF(M224="","",VLOOKUP($B224,INDIRECT(L224),2,FALSE))</f>
        <v>2</v>
      </c>
      <c r="D224" s="67" t="str">
        <f ca="1">IF($C224="","",IF(ISERROR(VLOOKUP(C224,Athletes,2,FALSE)),"Unknown Athlete",PROPER(VLOOKUP(C224,Athletes,2,FALSE))))</f>
        <v>Leon Smith</v>
      </c>
      <c r="E224" s="67" t="str">
        <f ca="1">IF($C224="","",IF(VLOOKUP(C224,Athletes,3,FALSE)="","",VLOOKUP(C224,Athletes,3,FALSE)))</f>
        <v>CAC</v>
      </c>
      <c r="F224" s="67" t="str">
        <f ca="1">IF($C224="","",IF(ISERROR(VLOOKUP(C224,Athletes,7,FALSE)),"",VLOOKUP(C224,Athletes,7,FALSE)))</f>
        <v>U12B</v>
      </c>
      <c r="G224" s="85">
        <f ca="1">IF(M224="","",VLOOKUP($B224,INDIRECT(L224),6,FALSE))</f>
        <v>15</v>
      </c>
      <c r="H224" s="69" t="str">
        <f ca="1">"U" &amp; ROW(H224)+1-$B224 &amp; ":U" &amp; ROW(H224)-$B224+VLOOKUP(1,INDIRECT("A" &amp; ROW(H224)+1-$B224 &amp; ":B999"),2,0)</f>
        <v>U224:U225</v>
      </c>
      <c r="I224" s="69" t="str">
        <f ca="1">"R" &amp; ROW(I224)+1-$B224 &amp; ":R" &amp; ROW(I224)-$B224+VLOOKUP(1,INDIRECT("A" &amp; ROW(I224)+1-$B224 &amp; ":B999"),2,0)</f>
        <v>R224:R225</v>
      </c>
      <c r="J224" s="69" t="str">
        <f ca="1">"S" &amp; ROW(J224)+1-$B224 &amp; ":S" &amp; ROW(J224)-$B224+VLOOKUP(1,INDIRECT("A" &amp; ROW(J224)+1-$B224 &amp; ":B999"),2,0)</f>
        <v>S224:S225</v>
      </c>
      <c r="K224" s="69" t="str">
        <f ca="1">"T" &amp; ROW(K224)+1-$B224 &amp; ":T" &amp; ROW(K224)-$B224+VLOOKUP(1,INDIRECT("A" &amp; ROW(K224)+1-$B224 &amp; ":B999"),2,0)</f>
        <v>T224:T225</v>
      </c>
      <c r="L224" s="69" t="str">
        <f ca="1">"M" &amp; ROW(I224)+1-$B224 &amp; ":U" &amp; ROW(I224)-$B224+VLOOKUP(1,INDIRECT("A" &amp; ROW(I224)+1-$B224 &amp; ":B999"),2,0)</f>
        <v>M224:U225</v>
      </c>
      <c r="M224" s="5">
        <f ca="1">IF(N224="","",RANK($U224,INDIRECT(H224),0))</f>
        <v>2</v>
      </c>
      <c r="N224" s="7">
        <v>5</v>
      </c>
      <c r="O224" s="76">
        <v>10</v>
      </c>
      <c r="P224" s="76">
        <v>0</v>
      </c>
      <c r="Q224" s="76">
        <v>0</v>
      </c>
      <c r="R224" s="76">
        <f>IF(RANK($O224,$O224:$Q224,0)=1,$O224,IF(RANK($P224,$O224:$Q224,0)=1,$P224,$Q224))</f>
        <v>10</v>
      </c>
      <c r="S224" s="76">
        <f>IF(RANK($O224,$O224:$Q224,0)=2,$O224,IF(RANK($P224,$O224:$Q224,0)=2,$P224,$Q224))</f>
        <v>0</v>
      </c>
      <c r="T224" s="76">
        <f>IF(RANK($O224,$O224:$Q224,0)=3,$O224,IF(RANK($P224,$O224:$Q224,0)=3,$P224,$Q224))</f>
        <v>0</v>
      </c>
      <c r="U224" s="76">
        <f>((($R224)*10000)+$S224)*10000+$T224+$N224/1000</f>
        <v>1000000000.005</v>
      </c>
    </row>
    <row r="225" spans="1:23">
      <c r="A225" s="38">
        <f>IF(AND(N226=""),1,"")</f>
        <v>1</v>
      </c>
      <c r="B225" s="84">
        <f>IF(B224="",1,B224+1)</f>
        <v>2</v>
      </c>
      <c r="C225" s="84">
        <f ca="1">IF(M225="","",VLOOKUP($B225,INDIRECT(L225),2,FALSE))</f>
        <v>5</v>
      </c>
      <c r="D225" s="67" t="str">
        <f ca="1">IF($C225="","",IF(ISERROR(VLOOKUP(C225,Athletes,2,FALSE)),"Unknown Athlete",PROPER(VLOOKUP(C225,Athletes,2,FALSE))))</f>
        <v>Sam Brereton</v>
      </c>
      <c r="E225" s="67" t="str">
        <f ca="1">IF($C225="","",IF(VLOOKUP(C225,Athletes,3,FALSE)="","",VLOOKUP(C225,Athletes,3,FALSE)))</f>
        <v>N+P</v>
      </c>
      <c r="F225" s="67" t="str">
        <f ca="1">IF($C225="","",IF(ISERROR(VLOOKUP(C225,Athletes,7,FALSE)),"",VLOOKUP(C225,Athletes,7,FALSE)))</f>
        <v>U12B</v>
      </c>
      <c r="G225" s="85">
        <f ca="1">IF(M225="","",VLOOKUP($B225,INDIRECT(L225),6,FALSE))</f>
        <v>10</v>
      </c>
      <c r="H225" s="69" t="str">
        <f ca="1">"U" &amp; ROW(H225)+1-$B225 &amp; ":U" &amp; ROW(H225)-$B225+VLOOKUP(1,INDIRECT("A" &amp; ROW(H225)+1-$B225 &amp; ":B999"),2,0)</f>
        <v>U224:U225</v>
      </c>
      <c r="I225" s="69" t="str">
        <f ca="1">"R" &amp; ROW(I225)+1-$B225 &amp; ":R" &amp; ROW(I225)-$B225+VLOOKUP(1,INDIRECT("A" &amp; ROW(I225)+1-$B225 &amp; ":B999"),2,0)</f>
        <v>R224:R225</v>
      </c>
      <c r="J225" s="69" t="str">
        <f ca="1">"S" &amp; ROW(J225)+1-$B225 &amp; ":S" &amp; ROW(J225)-$B225+VLOOKUP(1,INDIRECT("A" &amp; ROW(J225)+1-$B225 &amp; ":B999"),2,0)</f>
        <v>S224:S225</v>
      </c>
      <c r="K225" s="69" t="str">
        <f ca="1">"T" &amp; ROW(K225)+1-$B225 &amp; ":T" &amp; ROW(K225)-$B225+VLOOKUP(1,INDIRECT("A" &amp; ROW(K225)+1-$B225 &amp; ":B999"),2,0)</f>
        <v>T224:T225</v>
      </c>
      <c r="L225" s="69" t="str">
        <f ca="1">"M" &amp; ROW(I225)+1-$B225 &amp; ":U" &amp; ROW(I225)-$B225+VLOOKUP(1,INDIRECT("A" &amp; ROW(I225)+1-$B225 &amp; ":B999"),2,0)</f>
        <v>M224:U225</v>
      </c>
      <c r="M225" s="5">
        <f ca="1">IF(N225="","",RANK($U225,INDIRECT(H225),0))</f>
        <v>1</v>
      </c>
      <c r="N225" s="7">
        <v>2</v>
      </c>
      <c r="O225" s="76">
        <v>15</v>
      </c>
      <c r="P225" s="76">
        <v>0</v>
      </c>
      <c r="Q225" s="76">
        <v>0</v>
      </c>
      <c r="R225" s="76">
        <f>IF(RANK($O225,$O225:$Q225,0)=1,$O225,IF(RANK($P225,$O225:$Q225,0)=1,$P225,$Q225))</f>
        <v>15</v>
      </c>
      <c r="S225" s="76">
        <f>IF(RANK($O225,$O225:$Q225,0)=2,$O225,IF(RANK($P225,$O225:$Q225,0)=2,$P225,$Q225))</f>
        <v>0</v>
      </c>
      <c r="T225" s="76">
        <f>IF(RANK($O225,$O225:$Q225,0)=3,$O225,IF(RANK($P225,$O225:$Q225,0)=3,$P225,$Q225))</f>
        <v>0</v>
      </c>
      <c r="U225" s="76">
        <f>((($R225)*10000)+$S225)*10000+$T225+$N225/1000</f>
        <v>1500000000.0020001</v>
      </c>
    </row>
    <row r="226" spans="1:2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</row>
    <row r="227" spans="1:2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</row>
    <row r="228" spans="1:2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</row>
    <row r="229" spans="1:23" ht="18">
      <c r="B229" s="66" t="s">
        <v>10</v>
      </c>
      <c r="C229" s="66" t="s">
        <v>163</v>
      </c>
      <c r="E229" s="66"/>
      <c r="G229" s="68"/>
      <c r="N229" s="70" t="s">
        <v>15</v>
      </c>
      <c r="O229" s="71"/>
      <c r="P229" s="71"/>
      <c r="Q229" s="72"/>
      <c r="R229" s="72"/>
      <c r="S229" s="72"/>
      <c r="T229" s="72"/>
      <c r="U229" s="73"/>
      <c r="V229" s="73"/>
      <c r="W229" s="73"/>
    </row>
    <row r="230" spans="1:23" ht="15.75" customHeight="1">
      <c r="B230" s="66"/>
      <c r="D230" s="66"/>
      <c r="E230" s="74"/>
      <c r="N230" s="5"/>
      <c r="R230" s="76"/>
      <c r="S230" s="76"/>
      <c r="T230" s="76"/>
    </row>
    <row r="231" spans="1:23" ht="15.75" thickBot="1">
      <c r="A231" s="40" t="s">
        <v>50</v>
      </c>
      <c r="B231" s="10" t="s">
        <v>9</v>
      </c>
      <c r="C231" s="10" t="s">
        <v>62</v>
      </c>
      <c r="D231" s="10" t="s">
        <v>6</v>
      </c>
      <c r="E231" s="10" t="s">
        <v>7</v>
      </c>
      <c r="F231" s="10" t="s">
        <v>49</v>
      </c>
      <c r="G231" s="43" t="s">
        <v>22</v>
      </c>
      <c r="H231" s="79" t="s">
        <v>54</v>
      </c>
      <c r="I231" s="79" t="s">
        <v>51</v>
      </c>
      <c r="J231" s="79" t="s">
        <v>52</v>
      </c>
      <c r="K231" s="79" t="s">
        <v>53</v>
      </c>
      <c r="L231" s="79" t="s">
        <v>24</v>
      </c>
      <c r="M231" s="80" t="s">
        <v>23</v>
      </c>
      <c r="N231" s="81" t="s">
        <v>62</v>
      </c>
      <c r="O231" s="82" t="s">
        <v>16</v>
      </c>
      <c r="P231" s="82" t="s">
        <v>17</v>
      </c>
      <c r="Q231" s="82" t="s">
        <v>18</v>
      </c>
      <c r="R231" s="83" t="s">
        <v>19</v>
      </c>
      <c r="S231" s="83" t="s">
        <v>20</v>
      </c>
      <c r="T231" s="83" t="s">
        <v>21</v>
      </c>
      <c r="U231" s="80" t="s">
        <v>22</v>
      </c>
    </row>
    <row r="232" spans="1:23" ht="15">
      <c r="B232" s="77"/>
      <c r="C232" s="77"/>
      <c r="D232" s="77"/>
      <c r="E232" s="77"/>
      <c r="F232" s="77"/>
      <c r="G232" s="78"/>
      <c r="H232" s="69"/>
      <c r="I232" s="69"/>
      <c r="N232" s="5"/>
      <c r="R232" s="76"/>
      <c r="S232" s="76"/>
      <c r="T232" s="76"/>
      <c r="U232" s="76"/>
    </row>
    <row r="233" spans="1:23">
      <c r="A233" s="38" t="str">
        <f>IF(AND(N234=""),1,"")</f>
        <v/>
      </c>
      <c r="B233" s="84">
        <f>IF(B232="",1,B232+1)</f>
        <v>1</v>
      </c>
      <c r="C233" s="84">
        <f ca="1">IF(M233="","",VLOOKUP($B233,INDIRECT(L233),2,FALSE))</f>
        <v>1</v>
      </c>
      <c r="D233" s="67" t="str">
        <f ca="1">IF($C233="","",IF(ISERROR(VLOOKUP(C233,Athletes,2,FALSE)),"Unknown Athlete",PROPER(VLOOKUP(C233,Athletes,2,FALSE))))</f>
        <v>Milly Hancock</v>
      </c>
      <c r="E233" s="67" t="str">
        <f ca="1">IF($C233="","",IF(VLOOKUP(C233,Athletes,3,FALSE)="","",VLOOKUP(C233,Athletes,3,FALSE)))</f>
        <v>CAC</v>
      </c>
      <c r="F233" s="67" t="str">
        <f ca="1">IF($C233="","",IF(ISERROR(VLOOKUP(C233,Athletes,7,FALSE)),"",VLOOKUP(C233,Athletes,7,FALSE)))</f>
        <v>U12G</v>
      </c>
      <c r="G233" s="85">
        <f ca="1">IF(M233="","",VLOOKUP($B233,INDIRECT(L233),6,FALSE))</f>
        <v>13</v>
      </c>
      <c r="H233" s="69" t="str">
        <f ca="1">"U" &amp; ROW(H233)+1-$B233 &amp; ":U" &amp; ROW(H233)-$B233+VLOOKUP(1,INDIRECT("A" &amp; ROW(H233)+1-$B233 &amp; ":B999"),2,0)</f>
        <v>U233:U237</v>
      </c>
      <c r="I233" s="69" t="str">
        <f ca="1">"R" &amp; ROW(I233)+1-$B233 &amp; ":R" &amp; ROW(I233)-$B233+VLOOKUP(1,INDIRECT("A" &amp; ROW(I233)+1-$B233 &amp; ":B999"),2,0)</f>
        <v>R233:R237</v>
      </c>
      <c r="J233" s="69" t="str">
        <f ca="1">"S" &amp; ROW(J233)+1-$B233 &amp; ":S" &amp; ROW(J233)-$B233+VLOOKUP(1,INDIRECT("A" &amp; ROW(J233)+1-$B233 &amp; ":B999"),2,0)</f>
        <v>S233:S237</v>
      </c>
      <c r="K233" s="69" t="str">
        <f ca="1">"T" &amp; ROW(K233)+1-$B233 &amp; ":T" &amp; ROW(K233)-$B233+VLOOKUP(1,INDIRECT("A" &amp; ROW(K233)+1-$B233 &amp; ":B999"),2,0)</f>
        <v>T233:T237</v>
      </c>
      <c r="L233" s="69" t="str">
        <f ca="1">"M" &amp; ROW(I233)+1-$B233 &amp; ":U" &amp; ROW(I233)-$B233+VLOOKUP(1,INDIRECT("A" &amp; ROW(I233)+1-$B233 &amp; ":B999"),2,0)</f>
        <v>M233:U237</v>
      </c>
      <c r="M233" s="5">
        <f ca="1">IF(N233="","",RANK($U233,INDIRECT(H233),0))</f>
        <v>4</v>
      </c>
      <c r="N233" s="7">
        <v>17</v>
      </c>
      <c r="O233" s="76">
        <v>10</v>
      </c>
      <c r="P233" s="76">
        <v>0</v>
      </c>
      <c r="Q233" s="76">
        <v>0</v>
      </c>
      <c r="R233" s="76">
        <f>IF(RANK($O233,$O233:$Q233,0)=1,$O233,IF(RANK($P233,$O233:$Q233,0)=1,$P233,$Q233))</f>
        <v>10</v>
      </c>
      <c r="S233" s="76">
        <f>IF(RANK($O233,$O233:$Q233,0)=2,$O233,IF(RANK($P233,$O233:$Q233,0)=2,$P233,$Q233))</f>
        <v>0</v>
      </c>
      <c r="T233" s="76">
        <f>IF(RANK($O233,$O233:$Q233,0)=3,$O233,IF(RANK($P233,$O233:$Q233,0)=3,$P233,$Q233))</f>
        <v>0</v>
      </c>
      <c r="U233" s="76">
        <f>((($R233)*10000)+$S233)*10000+$T233+$N233/1000</f>
        <v>1000000000.017</v>
      </c>
    </row>
    <row r="234" spans="1:23">
      <c r="A234" s="38" t="str">
        <f>IF(AND(N235=""),1,"")</f>
        <v/>
      </c>
      <c r="B234" s="84">
        <f>IF(B233="",1,B233+1)</f>
        <v>2</v>
      </c>
      <c r="C234" s="84">
        <f ca="1">IF(M234="","",VLOOKUP($B234,INDIRECT(L234),2,FALSE))</f>
        <v>18</v>
      </c>
      <c r="D234" s="67" t="str">
        <f ca="1">IF($C234="","",IF(ISERROR(VLOOKUP(C234,Athletes,2,FALSE)),"Unknown Athlete",PROPER(VLOOKUP(C234,Athletes,2,FALSE))))</f>
        <v>Jenna Dymond</v>
      </c>
      <c r="E234" s="67" t="str">
        <f ca="1">IF($C234="","",IF(VLOOKUP(C234,Athletes,3,FALSE)="","",VLOOKUP(C234,Athletes,3,FALSE)))</f>
        <v>CAC</v>
      </c>
      <c r="F234" s="67" t="str">
        <f ca="1">IF($C234="","",IF(ISERROR(VLOOKUP(C234,Athletes,7,FALSE)),"",VLOOKUP(C234,Athletes,7,FALSE)))</f>
        <v>U12G</v>
      </c>
      <c r="G234" s="85">
        <f ca="1">IF(M234="","",VLOOKUP($B234,INDIRECT(L234),6,FALSE))</f>
        <v>12</v>
      </c>
      <c r="H234" s="69" t="str">
        <f ca="1">"U" &amp; ROW(H234)+1-$B234 &amp; ":U" &amp; ROW(H234)-$B234+VLOOKUP(1,INDIRECT("A" &amp; ROW(H234)+1-$B234 &amp; ":B999"),2,0)</f>
        <v>U233:U237</v>
      </c>
      <c r="I234" s="69" t="str">
        <f ca="1">"R" &amp; ROW(I234)+1-$B234 &amp; ":R" &amp; ROW(I234)-$B234+VLOOKUP(1,INDIRECT("A" &amp; ROW(I234)+1-$B234 &amp; ":B999"),2,0)</f>
        <v>R233:R237</v>
      </c>
      <c r="J234" s="69" t="str">
        <f ca="1">"S" &amp; ROW(J234)+1-$B234 &amp; ":S" &amp; ROW(J234)-$B234+VLOOKUP(1,INDIRECT("A" &amp; ROW(J234)+1-$B234 &amp; ":B999"),2,0)</f>
        <v>S233:S237</v>
      </c>
      <c r="K234" s="69" t="str">
        <f ca="1">"T" &amp; ROW(K234)+1-$B234 &amp; ":T" &amp; ROW(K234)-$B234+VLOOKUP(1,INDIRECT("A" &amp; ROW(K234)+1-$B234 &amp; ":B999"),2,0)</f>
        <v>T233:T237</v>
      </c>
      <c r="L234" s="69" t="str">
        <f ca="1">"M" &amp; ROW(I234)+1-$B234 &amp; ":U" &amp; ROW(I234)-$B234+VLOOKUP(1,INDIRECT("A" &amp; ROW(I234)+1-$B234 &amp; ":B999"),2,0)</f>
        <v>M233:U237</v>
      </c>
      <c r="M234" s="5">
        <f ca="1">IF(N234="","",RANK($U234,INDIRECT(H234),0))</f>
        <v>2</v>
      </c>
      <c r="N234" s="7">
        <v>18</v>
      </c>
      <c r="O234" s="76">
        <v>12</v>
      </c>
      <c r="P234" s="76">
        <v>0</v>
      </c>
      <c r="Q234" s="76">
        <v>0</v>
      </c>
      <c r="R234" s="76">
        <f>IF(RANK($O234,$O234:$Q234,0)=1,$O234,IF(RANK($P234,$O234:$Q234,0)=1,$P234,$Q234))</f>
        <v>12</v>
      </c>
      <c r="S234" s="76">
        <f>IF(RANK($O234,$O234:$Q234,0)=2,$O234,IF(RANK($P234,$O234:$Q234,0)=2,$P234,$Q234))</f>
        <v>0</v>
      </c>
      <c r="T234" s="76">
        <f>IF(RANK($O234,$O234:$Q234,0)=3,$O234,IF(RANK($P234,$O234:$Q234,0)=3,$P234,$Q234))</f>
        <v>0</v>
      </c>
      <c r="U234" s="76">
        <f>((($R234)*10000)+$S234)*10000+$T234+$N234/1000</f>
        <v>1200000000.0179999</v>
      </c>
    </row>
    <row r="235" spans="1:23">
      <c r="A235" s="38" t="str">
        <f>IF(AND(N236=""),1,"")</f>
        <v/>
      </c>
      <c r="B235" s="84">
        <f>IF(B234="",1,B234+1)</f>
        <v>3</v>
      </c>
      <c r="C235" s="84">
        <f ca="1">IF(M235="","",VLOOKUP($B235,INDIRECT(L235),2,FALSE))</f>
        <v>3</v>
      </c>
      <c r="D235" s="67" t="str">
        <f ca="1">IF($C235="","",IF(ISERROR(VLOOKUP(C235,Athletes,2,FALSE)),"Unknown Athlete",PROPER(VLOOKUP(C235,Athletes,2,FALSE))))</f>
        <v>Kerenza Riley</v>
      </c>
      <c r="E235" s="67" t="str">
        <f ca="1">IF($C235="","",IF(VLOOKUP(C235,Athletes,3,FALSE)="","",VLOOKUP(C235,Athletes,3,FALSE)))</f>
        <v>CAC</v>
      </c>
      <c r="F235" s="67" t="str">
        <f ca="1">IF($C235="","",IF(ISERROR(VLOOKUP(C235,Athletes,7,FALSE)),"",VLOOKUP(C235,Athletes,7,FALSE)))</f>
        <v>U12G</v>
      </c>
      <c r="G235" s="85">
        <f ca="1">IF(M235="","",VLOOKUP($B235,INDIRECT(L235),6,FALSE))</f>
        <v>11</v>
      </c>
      <c r="H235" s="69" t="str">
        <f ca="1">"U" &amp; ROW(H235)+1-$B235 &amp; ":U" &amp; ROW(H235)-$B235+VLOOKUP(1,INDIRECT("A" &amp; ROW(H235)+1-$B235 &amp; ":B999"),2,0)</f>
        <v>U233:U237</v>
      </c>
      <c r="I235" s="69" t="str">
        <f ca="1">"R" &amp; ROW(I235)+1-$B235 &amp; ":R" &amp; ROW(I235)-$B235+VLOOKUP(1,INDIRECT("A" &amp; ROW(I235)+1-$B235 &amp; ":B999"),2,0)</f>
        <v>R233:R237</v>
      </c>
      <c r="J235" s="69" t="str">
        <f ca="1">"S" &amp; ROW(J235)+1-$B235 &amp; ":S" &amp; ROW(J235)-$B235+VLOOKUP(1,INDIRECT("A" &amp; ROW(J235)+1-$B235 &amp; ":B999"),2,0)</f>
        <v>S233:S237</v>
      </c>
      <c r="K235" s="69" t="str">
        <f ca="1">"T" &amp; ROW(K235)+1-$B235 &amp; ":T" &amp; ROW(K235)-$B235+VLOOKUP(1,INDIRECT("A" &amp; ROW(K235)+1-$B235 &amp; ":B999"),2,0)</f>
        <v>T233:T237</v>
      </c>
      <c r="L235" s="69" t="str">
        <f ca="1">"M" &amp; ROW(I235)+1-$B235 &amp; ":U" &amp; ROW(I235)-$B235+VLOOKUP(1,INDIRECT("A" &amp; ROW(I235)+1-$B235 &amp; ":B999"),2,0)</f>
        <v>M233:U237</v>
      </c>
      <c r="M235" s="5">
        <f ca="1">IF(N235="","",RANK($U235,INDIRECT(H235),0))</f>
        <v>1</v>
      </c>
      <c r="N235" s="7">
        <v>1</v>
      </c>
      <c r="O235" s="76">
        <v>13</v>
      </c>
      <c r="P235" s="76">
        <v>0</v>
      </c>
      <c r="Q235" s="76">
        <v>0</v>
      </c>
      <c r="R235" s="76">
        <f>IF(RANK($O235,$O235:$Q235,0)=1,$O235,IF(RANK($P235,$O235:$Q235,0)=1,$P235,$Q235))</f>
        <v>13</v>
      </c>
      <c r="S235" s="76">
        <f>IF(RANK($O235,$O235:$Q235,0)=2,$O235,IF(RANK($P235,$O235:$Q235,0)=2,$P235,$Q235))</f>
        <v>0</v>
      </c>
      <c r="T235" s="76">
        <f>IF(RANK($O235,$O235:$Q235,0)=3,$O235,IF(RANK($P235,$O235:$Q235,0)=3,$P235,$Q235))</f>
        <v>0</v>
      </c>
      <c r="U235" s="76">
        <f>((($R235)*10000)+$S235)*10000+$T235+$N235/1000</f>
        <v>1300000000.0009999</v>
      </c>
    </row>
    <row r="236" spans="1:23">
      <c r="A236" s="38" t="str">
        <f>IF(AND(N237=""),1,"")</f>
        <v/>
      </c>
      <c r="B236" s="84">
        <f>IF(B235="",1,B235+1)</f>
        <v>4</v>
      </c>
      <c r="C236" s="84">
        <f ca="1">IF(M236="","",VLOOKUP($B236,INDIRECT(L236),2,FALSE))</f>
        <v>17</v>
      </c>
      <c r="D236" s="67" t="str">
        <f ca="1">IF($C236="","",IF(ISERROR(VLOOKUP(C236,Athletes,2,FALSE)),"Unknown Athlete",PROPER(VLOOKUP(C236,Athletes,2,FALSE))))</f>
        <v>Kizzy Dymond</v>
      </c>
      <c r="E236" s="67" t="str">
        <f ca="1">IF($C236="","",IF(VLOOKUP(C236,Athletes,3,FALSE)="","",VLOOKUP(C236,Athletes,3,FALSE)))</f>
        <v>CAC</v>
      </c>
      <c r="F236" s="67" t="str">
        <f ca="1">IF($C236="","",IF(ISERROR(VLOOKUP(C236,Athletes,7,FALSE)),"",VLOOKUP(C236,Athletes,7,FALSE)))</f>
        <v>U12G</v>
      </c>
      <c r="G236" s="85">
        <f ca="1">IF(M236="","",VLOOKUP($B236,INDIRECT(L236),6,FALSE))</f>
        <v>10</v>
      </c>
      <c r="H236" s="69" t="str">
        <f ca="1">"U" &amp; ROW(H236)+1-$B236 &amp; ":U" &amp; ROW(H236)-$B236+VLOOKUP(1,INDIRECT("A" &amp; ROW(H236)+1-$B236 &amp; ":B999"),2,0)</f>
        <v>U233:U237</v>
      </c>
      <c r="I236" s="69" t="str">
        <f ca="1">"R" &amp; ROW(I236)+1-$B236 &amp; ":R" &amp; ROW(I236)-$B236+VLOOKUP(1,INDIRECT("A" &amp; ROW(I236)+1-$B236 &amp; ":B999"),2,0)</f>
        <v>R233:R237</v>
      </c>
      <c r="J236" s="69" t="str">
        <f ca="1">"S" &amp; ROW(J236)+1-$B236 &amp; ":S" &amp; ROW(J236)-$B236+VLOOKUP(1,INDIRECT("A" &amp; ROW(J236)+1-$B236 &amp; ":B999"),2,0)</f>
        <v>S233:S237</v>
      </c>
      <c r="K236" s="69" t="str">
        <f ca="1">"T" &amp; ROW(K236)+1-$B236 &amp; ":T" &amp; ROW(K236)-$B236+VLOOKUP(1,INDIRECT("A" &amp; ROW(K236)+1-$B236 &amp; ":B999"),2,0)</f>
        <v>T233:T237</v>
      </c>
      <c r="L236" s="69" t="str">
        <f ca="1">"M" &amp; ROW(I236)+1-$B236 &amp; ":U" &amp; ROW(I236)-$B236+VLOOKUP(1,INDIRECT("A" &amp; ROW(I236)+1-$B236 &amp; ":B999"),2,0)</f>
        <v>M233:U237</v>
      </c>
      <c r="M236" s="5">
        <f ca="1">IF(N236="","",RANK($U236,INDIRECT(H236),0))</f>
        <v>3</v>
      </c>
      <c r="N236" s="7">
        <v>3</v>
      </c>
      <c r="O236" s="76">
        <v>11</v>
      </c>
      <c r="P236" s="76">
        <v>0</v>
      </c>
      <c r="Q236" s="76">
        <v>0</v>
      </c>
      <c r="R236" s="76">
        <f>IF(RANK($O236,$O236:$Q236,0)=1,$O236,IF(RANK($P236,$O236:$Q236,0)=1,$P236,$Q236))</f>
        <v>11</v>
      </c>
      <c r="S236" s="76">
        <f>IF(RANK($O236,$O236:$Q236,0)=2,$O236,IF(RANK($P236,$O236:$Q236,0)=2,$P236,$Q236))</f>
        <v>0</v>
      </c>
      <c r="T236" s="76">
        <f>IF(RANK($O236,$O236:$Q236,0)=3,$O236,IF(RANK($P236,$O236:$Q236,0)=3,$P236,$Q236))</f>
        <v>0</v>
      </c>
      <c r="U236" s="76">
        <f>((($R236)*10000)+$S236)*10000+$T236+$N236/1000</f>
        <v>1100000000.003</v>
      </c>
    </row>
    <row r="237" spans="1:23">
      <c r="A237" s="38">
        <f>IF(AND(N238=""),1,"")</f>
        <v>1</v>
      </c>
      <c r="B237" s="84">
        <f>IF(B236="",1,B236+1)</f>
        <v>5</v>
      </c>
      <c r="C237" s="84">
        <f ca="1">IF(M237="","",VLOOKUP($B237,INDIRECT(L237),2,FALSE))</f>
        <v>14</v>
      </c>
      <c r="D237" s="67" t="str">
        <f ca="1">IF($C237="","",IF(ISERROR(VLOOKUP(C237,Athletes,2,FALSE)),"Unknown Athlete",PROPER(VLOOKUP(C237,Athletes,2,FALSE))))</f>
        <v>Jessica White</v>
      </c>
      <c r="E237" s="67" t="str">
        <f ca="1">IF($C237="","",IF(VLOOKUP(C237,Athletes,3,FALSE)="","",VLOOKUP(C237,Athletes,3,FALSE)))</f>
        <v>CAC</v>
      </c>
      <c r="F237" s="67" t="str">
        <f ca="1">IF($C237="","",IF(ISERROR(VLOOKUP(C237,Athletes,7,FALSE)),"",VLOOKUP(C237,Athletes,7,FALSE)))</f>
        <v>U12B</v>
      </c>
      <c r="G237" s="85">
        <f ca="1">IF(M237="","",VLOOKUP($B237,INDIRECT(L237),6,FALSE))</f>
        <v>9</v>
      </c>
      <c r="H237" s="69" t="str">
        <f ca="1">"U" &amp; ROW(H237)+1-$B237 &amp; ":U" &amp; ROW(H237)-$B237+VLOOKUP(1,INDIRECT("A" &amp; ROW(H237)+1-$B237 &amp; ":B999"),2,0)</f>
        <v>U233:U237</v>
      </c>
      <c r="I237" s="69" t="str">
        <f ca="1">"R" &amp; ROW(I237)+1-$B237 &amp; ":R" &amp; ROW(I237)-$B237+VLOOKUP(1,INDIRECT("A" &amp; ROW(I237)+1-$B237 &amp; ":B999"),2,0)</f>
        <v>R233:R237</v>
      </c>
      <c r="J237" s="69" t="str">
        <f ca="1">"S" &amp; ROW(J237)+1-$B237 &amp; ":S" &amp; ROW(J237)-$B237+VLOOKUP(1,INDIRECT("A" &amp; ROW(J237)+1-$B237 &amp; ":B999"),2,0)</f>
        <v>S233:S237</v>
      </c>
      <c r="K237" s="69" t="str">
        <f ca="1">"T" &amp; ROW(K237)+1-$B237 &amp; ":T" &amp; ROW(K237)-$B237+VLOOKUP(1,INDIRECT("A" &amp; ROW(K237)+1-$B237 &amp; ":B999"),2,0)</f>
        <v>T233:T237</v>
      </c>
      <c r="L237" s="69" t="str">
        <f ca="1">"M" &amp; ROW(I237)+1-$B237 &amp; ":U" &amp; ROW(I237)-$B237+VLOOKUP(1,INDIRECT("A" &amp; ROW(I237)+1-$B237 &amp; ":B999"),2,0)</f>
        <v>M233:U237</v>
      </c>
      <c r="M237" s="5">
        <f ca="1">IF(N237="","",RANK($U237,INDIRECT(H237),0))</f>
        <v>5</v>
      </c>
      <c r="N237" s="7">
        <v>14</v>
      </c>
      <c r="O237" s="76">
        <v>9</v>
      </c>
      <c r="P237" s="76">
        <v>0</v>
      </c>
      <c r="Q237" s="76">
        <v>0</v>
      </c>
      <c r="R237" s="76">
        <f>IF(RANK($O237,$O237:$Q237,0)=1,$O237,IF(RANK($P237,$O237:$Q237,0)=1,$P237,$Q237))</f>
        <v>9</v>
      </c>
      <c r="S237" s="76">
        <f>IF(RANK($O237,$O237:$Q237,0)=2,$O237,IF(RANK($P237,$O237:$Q237,0)=2,$P237,$Q237))</f>
        <v>0</v>
      </c>
      <c r="T237" s="76">
        <f>IF(RANK($O237,$O237:$Q237,0)=3,$O237,IF(RANK($P237,$O237:$Q237,0)=3,$P237,$Q237))</f>
        <v>0</v>
      </c>
      <c r="U237" s="76">
        <f>((($R237)*10000)+$S237)*10000+$T237+$N237/1000</f>
        <v>900000000.01400006</v>
      </c>
    </row>
    <row r="238" spans="1:2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</row>
    <row r="239" spans="1:2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</row>
    <row r="240" spans="1:2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</row>
    <row r="241" spans="1:23" ht="18">
      <c r="B241" s="66" t="s">
        <v>10</v>
      </c>
      <c r="C241" s="66" t="s">
        <v>164</v>
      </c>
      <c r="E241" s="66"/>
      <c r="G241" s="68"/>
      <c r="N241" s="70" t="s">
        <v>15</v>
      </c>
      <c r="O241" s="71"/>
      <c r="P241" s="71"/>
      <c r="Q241" s="72"/>
      <c r="R241" s="72"/>
      <c r="S241" s="72"/>
      <c r="T241" s="72"/>
      <c r="U241" s="73"/>
      <c r="V241" s="73"/>
      <c r="W241" s="73"/>
    </row>
    <row r="242" spans="1:23" ht="15.75" customHeight="1">
      <c r="B242" s="66"/>
      <c r="D242" s="66"/>
      <c r="E242" s="74"/>
      <c r="N242" s="5"/>
      <c r="R242" s="76"/>
      <c r="S242" s="76"/>
      <c r="T242" s="76"/>
    </row>
    <row r="243" spans="1:23" ht="15.75" thickBot="1">
      <c r="A243" s="40" t="s">
        <v>50</v>
      </c>
      <c r="B243" s="10" t="s">
        <v>9</v>
      </c>
      <c r="C243" s="10" t="s">
        <v>62</v>
      </c>
      <c r="D243" s="10" t="s">
        <v>6</v>
      </c>
      <c r="E243" s="10" t="s">
        <v>7</v>
      </c>
      <c r="F243" s="10" t="s">
        <v>49</v>
      </c>
      <c r="G243" s="43" t="s">
        <v>22</v>
      </c>
      <c r="H243" s="79" t="s">
        <v>54</v>
      </c>
      <c r="I243" s="79" t="s">
        <v>51</v>
      </c>
      <c r="J243" s="79" t="s">
        <v>52</v>
      </c>
      <c r="K243" s="79" t="s">
        <v>53</v>
      </c>
      <c r="L243" s="79" t="s">
        <v>24</v>
      </c>
      <c r="M243" s="80" t="s">
        <v>23</v>
      </c>
      <c r="N243" s="81" t="s">
        <v>62</v>
      </c>
      <c r="O243" s="82" t="s">
        <v>16</v>
      </c>
      <c r="P243" s="82" t="s">
        <v>17</v>
      </c>
      <c r="Q243" s="82" t="s">
        <v>18</v>
      </c>
      <c r="R243" s="83" t="s">
        <v>19</v>
      </c>
      <c r="S243" s="83" t="s">
        <v>20</v>
      </c>
      <c r="T243" s="83" t="s">
        <v>21</v>
      </c>
      <c r="U243" s="80" t="s">
        <v>22</v>
      </c>
    </row>
    <row r="244" spans="1:23" ht="15">
      <c r="B244" s="77"/>
      <c r="C244" s="77"/>
      <c r="D244" s="77"/>
      <c r="E244" s="77"/>
      <c r="F244" s="77"/>
      <c r="G244" s="78"/>
      <c r="H244" s="69"/>
      <c r="I244" s="69"/>
      <c r="N244" s="5"/>
      <c r="R244" s="76"/>
      <c r="S244" s="76"/>
      <c r="T244" s="76"/>
      <c r="U244" s="76"/>
    </row>
    <row r="245" spans="1:23">
      <c r="A245" s="38">
        <f>IF(AND(N246=""),1,"")</f>
        <v>1</v>
      </c>
      <c r="B245" s="84">
        <f>IF(B244="",1,B244+1)</f>
        <v>1</v>
      </c>
      <c r="C245" s="84">
        <f ca="1">IF(M245="","",VLOOKUP($B245,INDIRECT(L245),2,FALSE))</f>
        <v>15</v>
      </c>
      <c r="D245" s="67" t="str">
        <f ca="1">IF($C245="","",IF(ISERROR(VLOOKUP(C245,Athletes,2,FALSE)),"Unknown Athlete",PROPER(VLOOKUP(C245,Athletes,2,FALSE))))</f>
        <v>Rhys Johns</v>
      </c>
      <c r="E245" s="67" t="str">
        <f ca="1">IF($C245="","",IF(VLOOKUP(C245,Athletes,3,FALSE)="","",VLOOKUP(C245,Athletes,3,FALSE)))</f>
        <v>CAC</v>
      </c>
      <c r="F245" s="67" t="str">
        <f ca="1">IF($C245="","",IF(ISERROR(VLOOKUP(C245,Athletes,7,FALSE)),"",VLOOKUP(C245,Athletes,7,FALSE)))</f>
        <v>U11B</v>
      </c>
      <c r="G245" s="85">
        <f ca="1">IF(M245="","",VLOOKUP($B245,INDIRECT(L245),6,FALSE))</f>
        <v>5</v>
      </c>
      <c r="H245" s="69" t="str">
        <f ca="1">"U" &amp; ROW(H245)+1-$B245 &amp; ":U" &amp; ROW(H245)-$B245+VLOOKUP(1,INDIRECT("A" &amp; ROW(H245)+1-$B245 &amp; ":B999"),2,0)</f>
        <v>U245:U245</v>
      </c>
      <c r="I245" s="69" t="str">
        <f ca="1">"R" &amp; ROW(I245)+1-$B245 &amp; ":R" &amp; ROW(I245)-$B245+VLOOKUP(1,INDIRECT("A" &amp; ROW(I245)+1-$B245 &amp; ":B999"),2,0)</f>
        <v>R245:R245</v>
      </c>
      <c r="J245" s="69" t="str">
        <f ca="1">"S" &amp; ROW(J245)+1-$B245 &amp; ":S" &amp; ROW(J245)-$B245+VLOOKUP(1,INDIRECT("A" &amp; ROW(J245)+1-$B245 &amp; ":B999"),2,0)</f>
        <v>S245:S245</v>
      </c>
      <c r="K245" s="69" t="str">
        <f ca="1">"T" &amp; ROW(K245)+1-$B245 &amp; ":T" &amp; ROW(K245)-$B245+VLOOKUP(1,INDIRECT("A" &amp; ROW(K245)+1-$B245 &amp; ":B999"),2,0)</f>
        <v>T245:T245</v>
      </c>
      <c r="L245" s="69" t="str">
        <f ca="1">"M" &amp; ROW(I245)+1-$B245 &amp; ":U" &amp; ROW(I245)-$B245+VLOOKUP(1,INDIRECT("A" &amp; ROW(I245)+1-$B245 &amp; ":B999"),2,0)</f>
        <v>M245:U245</v>
      </c>
      <c r="M245" s="5">
        <f ca="1">IF(N245="","",RANK($U245,INDIRECT(H245),0))</f>
        <v>1</v>
      </c>
      <c r="N245" s="7">
        <v>15</v>
      </c>
      <c r="O245" s="76">
        <v>5</v>
      </c>
      <c r="P245" s="76">
        <v>0</v>
      </c>
      <c r="Q245" s="76">
        <v>0</v>
      </c>
      <c r="R245" s="76">
        <f>IF(RANK($O245,$O245:$Q245,0)=1,$O245,IF(RANK($P245,$O245:$Q245,0)=1,$P245,$Q245))</f>
        <v>5</v>
      </c>
      <c r="S245" s="76">
        <f>IF(RANK($O245,$O245:$Q245,0)=2,$O245,IF(RANK($P245,$O245:$Q245,0)=2,$P245,$Q245))</f>
        <v>0</v>
      </c>
      <c r="T245" s="76">
        <f>IF(RANK($O245,$O245:$Q245,0)=3,$O245,IF(RANK($P245,$O245:$Q245,0)=3,$P245,$Q245))</f>
        <v>0</v>
      </c>
      <c r="U245" s="76">
        <f>((($R245)*10000)+$S245)*10000+$T245+$N245/1000</f>
        <v>500000000.01499999</v>
      </c>
    </row>
    <row r="246" spans="1:2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</row>
    <row r="247" spans="1:2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</row>
    <row r="248" spans="1:2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</row>
    <row r="249" spans="1:23" ht="18">
      <c r="B249" s="66" t="s">
        <v>10</v>
      </c>
      <c r="C249" s="66" t="s">
        <v>165</v>
      </c>
      <c r="E249" s="66"/>
      <c r="G249" s="68"/>
      <c r="N249" s="70" t="s">
        <v>15</v>
      </c>
      <c r="O249" s="71"/>
      <c r="P249" s="71"/>
      <c r="Q249" s="72"/>
      <c r="R249" s="72"/>
      <c r="S249" s="72"/>
      <c r="T249" s="72"/>
      <c r="U249" s="73"/>
      <c r="V249" s="73"/>
      <c r="W249" s="73"/>
    </row>
    <row r="250" spans="1:23" ht="15.75" customHeight="1">
      <c r="B250" s="66"/>
      <c r="D250" s="66"/>
      <c r="E250" s="74"/>
      <c r="N250" s="5"/>
      <c r="R250" s="76"/>
      <c r="S250" s="76"/>
      <c r="T250" s="76"/>
    </row>
    <row r="251" spans="1:23" ht="15.75" thickBot="1">
      <c r="A251" s="40" t="s">
        <v>50</v>
      </c>
      <c r="B251" s="10" t="s">
        <v>9</v>
      </c>
      <c r="C251" s="10" t="s">
        <v>62</v>
      </c>
      <c r="D251" s="10" t="s">
        <v>6</v>
      </c>
      <c r="E251" s="10" t="s">
        <v>7</v>
      </c>
      <c r="F251" s="10" t="s">
        <v>49</v>
      </c>
      <c r="G251" s="43" t="s">
        <v>22</v>
      </c>
      <c r="H251" s="79" t="s">
        <v>54</v>
      </c>
      <c r="I251" s="79" t="s">
        <v>51</v>
      </c>
      <c r="J251" s="79" t="s">
        <v>52</v>
      </c>
      <c r="K251" s="79" t="s">
        <v>53</v>
      </c>
      <c r="L251" s="79" t="s">
        <v>24</v>
      </c>
      <c r="M251" s="80" t="s">
        <v>23</v>
      </c>
      <c r="N251" s="81" t="s">
        <v>62</v>
      </c>
      <c r="O251" s="82" t="s">
        <v>16</v>
      </c>
      <c r="P251" s="82" t="s">
        <v>17</v>
      </c>
      <c r="Q251" s="82" t="s">
        <v>18</v>
      </c>
      <c r="R251" s="83" t="s">
        <v>19</v>
      </c>
      <c r="S251" s="83" t="s">
        <v>20</v>
      </c>
      <c r="T251" s="83" t="s">
        <v>21</v>
      </c>
      <c r="U251" s="80" t="s">
        <v>22</v>
      </c>
    </row>
    <row r="252" spans="1:23" ht="15">
      <c r="B252" s="77"/>
      <c r="C252" s="77"/>
      <c r="D252" s="77"/>
      <c r="E252" s="77"/>
      <c r="F252" s="77"/>
      <c r="G252" s="78"/>
      <c r="H252" s="69"/>
      <c r="I252" s="69"/>
      <c r="N252" s="5"/>
      <c r="R252" s="76"/>
      <c r="S252" s="76"/>
      <c r="T252" s="76"/>
      <c r="U252" s="76"/>
    </row>
    <row r="253" spans="1:23">
      <c r="A253" s="38" t="str">
        <f>IF(AND(N254=""),1,"")</f>
        <v/>
      </c>
      <c r="B253" s="84">
        <f>IF(B252="",1,B252+1)</f>
        <v>1</v>
      </c>
      <c r="C253" s="84">
        <f ca="1">IF(M253="","",VLOOKUP($B253,INDIRECT(L253),2,FALSE))</f>
        <v>12</v>
      </c>
      <c r="D253" s="67" t="str">
        <f ca="1">IF($C253="","",IF(ISERROR(VLOOKUP(C253,Athletes,2,FALSE)),"Unknown Athlete",PROPER(VLOOKUP(C253,Athletes,2,FALSE))))</f>
        <v>Catherine Groves</v>
      </c>
      <c r="E253" s="67" t="str">
        <f ca="1">IF($C253="","",IF(VLOOKUP(C253,Athletes,3,FALSE)="","",VLOOKUP(C253,Athletes,3,FALSE)))</f>
        <v>CAC</v>
      </c>
      <c r="F253" s="67" t="str">
        <f ca="1">IF($C253="","",IF(ISERROR(VLOOKUP(C253,Athletes,7,FALSE)),"",VLOOKUP(C253,Athletes,7,FALSE)))</f>
        <v>U11G</v>
      </c>
      <c r="G253" s="85">
        <f ca="1">IF(M253="","",VLOOKUP($B253,INDIRECT(L253),6,FALSE))</f>
        <v>9</v>
      </c>
      <c r="H253" s="69" t="str">
        <f ca="1">"U" &amp; ROW(H253)+1-$B253 &amp; ":U" &amp; ROW(H253)-$B253+VLOOKUP(1,INDIRECT("A" &amp; ROW(H253)+1-$B253 &amp; ":B999"),2,0)</f>
        <v>U253:U254</v>
      </c>
      <c r="I253" s="69" t="str">
        <f ca="1">"R" &amp; ROW(I253)+1-$B253 &amp; ":R" &amp; ROW(I253)-$B253+VLOOKUP(1,INDIRECT("A" &amp; ROW(I253)+1-$B253 &amp; ":B999"),2,0)</f>
        <v>R253:R254</v>
      </c>
      <c r="J253" s="69" t="str">
        <f ca="1">"S" &amp; ROW(J253)+1-$B253 &amp; ":S" &amp; ROW(J253)-$B253+VLOOKUP(1,INDIRECT("A" &amp; ROW(J253)+1-$B253 &amp; ":B999"),2,0)</f>
        <v>S253:S254</v>
      </c>
      <c r="K253" s="69" t="str">
        <f ca="1">"T" &amp; ROW(K253)+1-$B253 &amp; ":T" &amp; ROW(K253)-$B253+VLOOKUP(1,INDIRECT("A" &amp; ROW(K253)+1-$B253 &amp; ":B999"),2,0)</f>
        <v>T253:T254</v>
      </c>
      <c r="L253" s="69" t="str">
        <f ca="1">"M" &amp; ROW(I253)+1-$B253 &amp; ":U" &amp; ROW(I253)-$B253+VLOOKUP(1,INDIRECT("A" &amp; ROW(I253)+1-$B253 &amp; ":B999"),2,0)</f>
        <v>M253:U254</v>
      </c>
      <c r="M253" s="5">
        <f ca="1">IF(N253="","",RANK($U253,INDIRECT(H253),0))</f>
        <v>2</v>
      </c>
      <c r="N253" s="7">
        <v>11</v>
      </c>
      <c r="O253" s="76">
        <v>6</v>
      </c>
      <c r="P253" s="76">
        <v>0</v>
      </c>
      <c r="Q253" s="76">
        <v>0</v>
      </c>
      <c r="R253" s="76">
        <f>IF(RANK($O253,$O253:$Q253,0)=1,$O253,IF(RANK($P253,$O253:$Q253,0)=1,$P253,$Q253))</f>
        <v>6</v>
      </c>
      <c r="S253" s="76">
        <f>IF(RANK($O253,$O253:$Q253,0)=2,$O253,IF(RANK($P253,$O253:$Q253,0)=2,$P253,$Q253))</f>
        <v>0</v>
      </c>
      <c r="T253" s="76">
        <f>IF(RANK($O253,$O253:$Q253,0)=3,$O253,IF(RANK($P253,$O253:$Q253,0)=3,$P253,$Q253))</f>
        <v>0</v>
      </c>
      <c r="U253" s="76">
        <f>((($R253)*10000)+$S253)*10000+$T253+$N253/1000</f>
        <v>600000000.01100004</v>
      </c>
    </row>
    <row r="254" spans="1:23">
      <c r="A254" s="38">
        <f>IF(AND(N255=""),1,"")</f>
        <v>1</v>
      </c>
      <c r="B254" s="84">
        <f>IF(B253="",1,B253+1)</f>
        <v>2</v>
      </c>
      <c r="C254" s="84">
        <f ca="1">IF(M254="","",VLOOKUP($B254,INDIRECT(L254),2,FALSE))</f>
        <v>11</v>
      </c>
      <c r="D254" s="67" t="str">
        <f ca="1">IF($C254="","",IF(ISERROR(VLOOKUP(C254,Athletes,2,FALSE)),"Unknown Athlete",PROPER(VLOOKUP(C254,Athletes,2,FALSE))))</f>
        <v>Zoe Lawrence</v>
      </c>
      <c r="E254" s="67" t="str">
        <f ca="1">IF($C254="","",IF(VLOOKUP(C254,Athletes,3,FALSE)="","",VLOOKUP(C254,Athletes,3,FALSE)))</f>
        <v>CAC</v>
      </c>
      <c r="F254" s="67" t="str">
        <f ca="1">IF($C254="","",IF(ISERROR(VLOOKUP(C254,Athletes,7,FALSE)),"",VLOOKUP(C254,Athletes,7,FALSE)))</f>
        <v>U11G</v>
      </c>
      <c r="G254" s="85">
        <f ca="1">IF(M254="","",VLOOKUP($B254,INDIRECT(L254),6,FALSE))</f>
        <v>6</v>
      </c>
      <c r="H254" s="69" t="str">
        <f ca="1">"U" &amp; ROW(H254)+1-$B254 &amp; ":U" &amp; ROW(H254)-$B254+VLOOKUP(1,INDIRECT("A" &amp; ROW(H254)+1-$B254 &amp; ":B999"),2,0)</f>
        <v>U253:U254</v>
      </c>
      <c r="I254" s="69" t="str">
        <f ca="1">"R" &amp; ROW(I254)+1-$B254 &amp; ":R" &amp; ROW(I254)-$B254+VLOOKUP(1,INDIRECT("A" &amp; ROW(I254)+1-$B254 &amp; ":B999"),2,0)</f>
        <v>R253:R254</v>
      </c>
      <c r="J254" s="69" t="str">
        <f ca="1">"S" &amp; ROW(J254)+1-$B254 &amp; ":S" &amp; ROW(J254)-$B254+VLOOKUP(1,INDIRECT("A" &amp; ROW(J254)+1-$B254 &amp; ":B999"),2,0)</f>
        <v>S253:S254</v>
      </c>
      <c r="K254" s="69" t="str">
        <f ca="1">"T" &amp; ROW(K254)+1-$B254 &amp; ":T" &amp; ROW(K254)-$B254+VLOOKUP(1,INDIRECT("A" &amp; ROW(K254)+1-$B254 &amp; ":B999"),2,0)</f>
        <v>T253:T254</v>
      </c>
      <c r="L254" s="69" t="str">
        <f ca="1">"M" &amp; ROW(I254)+1-$B254 &amp; ":U" &amp; ROW(I254)-$B254+VLOOKUP(1,INDIRECT("A" &amp; ROW(I254)+1-$B254 &amp; ":B999"),2,0)</f>
        <v>M253:U254</v>
      </c>
      <c r="M254" s="5">
        <f ca="1">IF(N254="","",RANK($U254,INDIRECT(H254),0))</f>
        <v>1</v>
      </c>
      <c r="N254" s="7">
        <v>12</v>
      </c>
      <c r="O254" s="76">
        <v>9</v>
      </c>
      <c r="P254" s="76">
        <v>0</v>
      </c>
      <c r="Q254" s="76">
        <v>0</v>
      </c>
      <c r="R254" s="76">
        <f>IF(RANK($O254,$O254:$Q254,0)=1,$O254,IF(RANK($P254,$O254:$Q254,0)=1,$P254,$Q254))</f>
        <v>9</v>
      </c>
      <c r="S254" s="76">
        <f>IF(RANK($O254,$O254:$Q254,0)=2,$O254,IF(RANK($P254,$O254:$Q254,0)=2,$P254,$Q254))</f>
        <v>0</v>
      </c>
      <c r="T254" s="76">
        <f>IF(RANK($O254,$O254:$Q254,0)=3,$O254,IF(RANK($P254,$O254:$Q254,0)=3,$P254,$Q254))</f>
        <v>0</v>
      </c>
      <c r="U254" s="76">
        <f>((($R254)*10000)+$S254)*10000+$T254+$N254/1000</f>
        <v>900000000.01199996</v>
      </c>
    </row>
    <row r="255" spans="1:2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</row>
    <row r="256" spans="1:2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</row>
    <row r="257" spans="1:2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</row>
    <row r="258" spans="1:23" ht="18">
      <c r="B258" s="66" t="s">
        <v>10</v>
      </c>
      <c r="C258" s="66" t="s">
        <v>166</v>
      </c>
      <c r="E258" s="66"/>
      <c r="G258" s="68"/>
      <c r="N258" s="70" t="s">
        <v>15</v>
      </c>
      <c r="O258" s="71"/>
      <c r="P258" s="71"/>
      <c r="Q258" s="72"/>
      <c r="R258" s="72"/>
      <c r="S258" s="72"/>
      <c r="T258" s="72"/>
      <c r="U258" s="73"/>
      <c r="V258" s="73"/>
      <c r="W258" s="73"/>
    </row>
    <row r="259" spans="1:23" ht="15.75" customHeight="1">
      <c r="B259" s="66"/>
      <c r="D259" s="66"/>
      <c r="E259" s="74"/>
      <c r="N259" s="5"/>
      <c r="R259" s="76"/>
      <c r="S259" s="76"/>
      <c r="T259" s="76"/>
    </row>
    <row r="260" spans="1:23" ht="15.75" thickBot="1">
      <c r="A260" s="40" t="s">
        <v>50</v>
      </c>
      <c r="B260" s="10" t="s">
        <v>9</v>
      </c>
      <c r="C260" s="10" t="s">
        <v>62</v>
      </c>
      <c r="D260" s="10" t="s">
        <v>6</v>
      </c>
      <c r="E260" s="10" t="s">
        <v>7</v>
      </c>
      <c r="F260" s="10" t="s">
        <v>49</v>
      </c>
      <c r="G260" s="43" t="s">
        <v>22</v>
      </c>
      <c r="H260" s="79" t="s">
        <v>54</v>
      </c>
      <c r="I260" s="79" t="s">
        <v>51</v>
      </c>
      <c r="J260" s="79" t="s">
        <v>52</v>
      </c>
      <c r="K260" s="79" t="s">
        <v>53</v>
      </c>
      <c r="L260" s="79" t="s">
        <v>24</v>
      </c>
      <c r="M260" s="80" t="s">
        <v>23</v>
      </c>
      <c r="N260" s="81" t="s">
        <v>62</v>
      </c>
      <c r="O260" s="82" t="s">
        <v>16</v>
      </c>
      <c r="P260" s="82" t="s">
        <v>17</v>
      </c>
      <c r="Q260" s="82" t="s">
        <v>18</v>
      </c>
      <c r="R260" s="83" t="s">
        <v>19</v>
      </c>
      <c r="S260" s="83" t="s">
        <v>20</v>
      </c>
      <c r="T260" s="83" t="s">
        <v>21</v>
      </c>
      <c r="U260" s="80" t="s">
        <v>22</v>
      </c>
    </row>
    <row r="261" spans="1:23" ht="15">
      <c r="B261" s="77"/>
      <c r="C261" s="77"/>
      <c r="D261" s="77"/>
      <c r="E261" s="77"/>
      <c r="F261" s="77"/>
      <c r="G261" s="78"/>
      <c r="H261" s="69"/>
      <c r="I261" s="69"/>
      <c r="N261" s="5"/>
      <c r="R261" s="76"/>
      <c r="S261" s="76"/>
      <c r="T261" s="76"/>
      <c r="U261" s="76"/>
    </row>
    <row r="262" spans="1:23">
      <c r="A262" s="38" t="str">
        <f>IF(AND(N263=""),1,"")</f>
        <v/>
      </c>
      <c r="B262" s="84">
        <f>IF(B261="",1,B261+1)</f>
        <v>1</v>
      </c>
      <c r="C262" s="84">
        <f ca="1">IF(M262="","",VLOOKUP($B262,INDIRECT(L262),2,FALSE))</f>
        <v>13</v>
      </c>
      <c r="D262" s="67" t="str">
        <f ca="1">IF($C262="","",IF(ISERROR(VLOOKUP(C262,Athletes,2,FALSE)),"Unknown Athlete",PROPER(VLOOKUP(C262,Athletes,2,FALSE))))</f>
        <v>Ayden Daiearnshaw</v>
      </c>
      <c r="E262" s="67" t="str">
        <f ca="1">IF($C262="","",IF(VLOOKUP(C262,Athletes,3,FALSE)="","",VLOOKUP(C262,Athletes,3,FALSE)))</f>
        <v>CAC</v>
      </c>
      <c r="F262" s="67" t="str">
        <f ca="1">IF($C262="","",IF(ISERROR(VLOOKUP(C262,Athletes,7,FALSE)),"",VLOOKUP(C262,Athletes,7,FALSE)))</f>
        <v>U10B</v>
      </c>
      <c r="G262" s="85">
        <f ca="1">IF(M262="","",VLOOKUP($B262,INDIRECT(L262),6,FALSE))</f>
        <v>15</v>
      </c>
      <c r="H262" s="69" t="str">
        <f ca="1">"U" &amp; ROW(H262)+1-$B262 &amp; ":U" &amp; ROW(H262)-$B262+VLOOKUP(1,INDIRECT("A" &amp; ROW(H262)+1-$B262 &amp; ":B999"),2,0)</f>
        <v>U262:U265</v>
      </c>
      <c r="I262" s="69" t="str">
        <f ca="1">"R" &amp; ROW(I262)+1-$B262 &amp; ":R" &amp; ROW(I262)-$B262+VLOOKUP(1,INDIRECT("A" &amp; ROW(I262)+1-$B262 &amp; ":B999"),2,0)</f>
        <v>R262:R265</v>
      </c>
      <c r="J262" s="69" t="str">
        <f ca="1">"S" &amp; ROW(J262)+1-$B262 &amp; ":S" &amp; ROW(J262)-$B262+VLOOKUP(1,INDIRECT("A" &amp; ROW(J262)+1-$B262 &amp; ":B999"),2,0)</f>
        <v>S262:S265</v>
      </c>
      <c r="K262" s="69" t="str">
        <f ca="1">"T" &amp; ROW(K262)+1-$B262 &amp; ":T" &amp; ROW(K262)-$B262+VLOOKUP(1,INDIRECT("A" &amp; ROW(K262)+1-$B262 &amp; ":B999"),2,0)</f>
        <v>T262:T265</v>
      </c>
      <c r="L262" s="69" t="str">
        <f ca="1">"M" &amp; ROW(I262)+1-$B262 &amp; ":U" &amp; ROW(I262)-$B262+VLOOKUP(1,INDIRECT("A" &amp; ROW(I262)+1-$B262 &amp; ":B999"),2,0)</f>
        <v>M262:U265</v>
      </c>
      <c r="M262" s="5">
        <f ca="1">IF(N262="","",RANK($U262,INDIRECT(H262),0))</f>
        <v>2</v>
      </c>
      <c r="N262" s="7">
        <v>19</v>
      </c>
      <c r="O262" s="76">
        <v>14</v>
      </c>
      <c r="P262" s="76">
        <v>0</v>
      </c>
      <c r="Q262" s="76">
        <v>0</v>
      </c>
      <c r="R262" s="76">
        <f>IF(RANK($O262,$O262:$Q262,0)=1,$O262,IF(RANK($P262,$O262:$Q262,0)=1,$P262,$Q262))</f>
        <v>14</v>
      </c>
      <c r="S262" s="76">
        <f>IF(RANK($O262,$O262:$Q262,0)=2,$O262,IF(RANK($P262,$O262:$Q262,0)=2,$P262,$Q262))</f>
        <v>0</v>
      </c>
      <c r="T262" s="76">
        <f>IF(RANK($O262,$O262:$Q262,0)=3,$O262,IF(RANK($P262,$O262:$Q262,0)=3,$P262,$Q262))</f>
        <v>0</v>
      </c>
      <c r="U262" s="76">
        <f>((($R262)*10000)+$S262)*10000+$T262+$N262/1000</f>
        <v>1400000000.0190001</v>
      </c>
    </row>
    <row r="263" spans="1:23">
      <c r="A263" s="38" t="str">
        <f>IF(AND(N264=""),1,"")</f>
        <v/>
      </c>
      <c r="B263" s="84">
        <f>IF(B262="",1,B262+1)</f>
        <v>2</v>
      </c>
      <c r="C263" s="84">
        <f ca="1">IF(M263="","",VLOOKUP($B263,INDIRECT(L263),2,FALSE))</f>
        <v>19</v>
      </c>
      <c r="D263" s="67" t="str">
        <f ca="1">IF($C263="","",IF(ISERROR(VLOOKUP(C263,Athletes,2,FALSE)),"Unknown Athlete",PROPER(VLOOKUP(C263,Athletes,2,FALSE))))</f>
        <v>Isaac Ketterer</v>
      </c>
      <c r="E263" s="67" t="str">
        <f ca="1">IF($C263="","",IF(VLOOKUP(C263,Athletes,3,FALSE)="","",VLOOKUP(C263,Athletes,3,FALSE)))</f>
        <v>N+P</v>
      </c>
      <c r="F263" s="67" t="str">
        <f ca="1">IF($C263="","",IF(ISERROR(VLOOKUP(C263,Athletes,7,FALSE)),"",VLOOKUP(C263,Athletes,7,FALSE)))</f>
        <v>U10B</v>
      </c>
      <c r="G263" s="85">
        <f ca="1">IF(M263="","",VLOOKUP($B263,INDIRECT(L263),6,FALSE))</f>
        <v>14</v>
      </c>
      <c r="H263" s="69" t="str">
        <f ca="1">"U" &amp; ROW(H263)+1-$B263 &amp; ":U" &amp; ROW(H263)-$B263+VLOOKUP(1,INDIRECT("A" &amp; ROW(H263)+1-$B263 &amp; ":B999"),2,0)</f>
        <v>U262:U265</v>
      </c>
      <c r="I263" s="69" t="str">
        <f ca="1">"R" &amp; ROW(I263)+1-$B263 &amp; ":R" &amp; ROW(I263)-$B263+VLOOKUP(1,INDIRECT("A" &amp; ROW(I263)+1-$B263 &amp; ":B999"),2,0)</f>
        <v>R262:R265</v>
      </c>
      <c r="J263" s="69" t="str">
        <f ca="1">"S" &amp; ROW(J263)+1-$B263 &amp; ":S" &amp; ROW(J263)-$B263+VLOOKUP(1,INDIRECT("A" &amp; ROW(J263)+1-$B263 &amp; ":B999"),2,0)</f>
        <v>S262:S265</v>
      </c>
      <c r="K263" s="69" t="str">
        <f ca="1">"T" &amp; ROW(K263)+1-$B263 &amp; ":T" &amp; ROW(K263)-$B263+VLOOKUP(1,INDIRECT("A" &amp; ROW(K263)+1-$B263 &amp; ":B999"),2,0)</f>
        <v>T262:T265</v>
      </c>
      <c r="L263" s="69" t="str">
        <f ca="1">"M" &amp; ROW(I263)+1-$B263 &amp; ":U" &amp; ROW(I263)-$B263+VLOOKUP(1,INDIRECT("A" &amp; ROW(I263)+1-$B263 &amp; ":B999"),2,0)</f>
        <v>M262:U265</v>
      </c>
      <c r="M263" s="5">
        <f ca="1">IF(N263="","",RANK($U263,INDIRECT(H263),0))</f>
        <v>3</v>
      </c>
      <c r="N263" s="7">
        <v>6</v>
      </c>
      <c r="O263" s="76">
        <v>10</v>
      </c>
      <c r="P263" s="76">
        <v>0</v>
      </c>
      <c r="Q263" s="76">
        <v>0</v>
      </c>
      <c r="R263" s="76">
        <f>IF(RANK($O263,$O263:$Q263,0)=1,$O263,IF(RANK($P263,$O263:$Q263,0)=1,$P263,$Q263))</f>
        <v>10</v>
      </c>
      <c r="S263" s="76">
        <f>IF(RANK($O263,$O263:$Q263,0)=2,$O263,IF(RANK($P263,$O263:$Q263,0)=2,$P263,$Q263))</f>
        <v>0</v>
      </c>
      <c r="T263" s="76">
        <f>IF(RANK($O263,$O263:$Q263,0)=3,$O263,IF(RANK($P263,$O263:$Q263,0)=3,$P263,$Q263))</f>
        <v>0</v>
      </c>
      <c r="U263" s="76">
        <f>((($R263)*10000)+$S263)*10000+$T263+$N263/1000</f>
        <v>1000000000.006</v>
      </c>
    </row>
    <row r="264" spans="1:23">
      <c r="A264" s="38" t="str">
        <f>IF(AND(N265=""),1,"")</f>
        <v/>
      </c>
      <c r="B264" s="84">
        <f>IF(B263="",1,B263+1)</f>
        <v>3</v>
      </c>
      <c r="C264" s="84">
        <f ca="1">IF(M264="","",VLOOKUP($B264,INDIRECT(L264),2,FALSE))</f>
        <v>6</v>
      </c>
      <c r="D264" s="67" t="str">
        <f ca="1">IF($C264="","",IF(ISERROR(VLOOKUP(C264,Athletes,2,FALSE)),"Unknown Athlete",PROPER(VLOOKUP(C264,Athletes,2,FALSE))))</f>
        <v>Thomas Keaney</v>
      </c>
      <c r="E264" s="67" t="str">
        <f ca="1">IF($C264="","",IF(VLOOKUP(C264,Athletes,3,FALSE)="","",VLOOKUP(C264,Athletes,3,FALSE)))</f>
        <v>CAC</v>
      </c>
      <c r="F264" s="67" t="str">
        <f ca="1">IF($C264="","",IF(ISERROR(VLOOKUP(C264,Athletes,7,FALSE)),"",VLOOKUP(C264,Athletes,7,FALSE)))</f>
        <v>U10B</v>
      </c>
      <c r="G264" s="85">
        <f ca="1">IF(M264="","",VLOOKUP($B264,INDIRECT(L264),6,FALSE))</f>
        <v>10</v>
      </c>
      <c r="H264" s="69" t="str">
        <f ca="1">"U" &amp; ROW(H264)+1-$B264 &amp; ":U" &amp; ROW(H264)-$B264+VLOOKUP(1,INDIRECT("A" &amp; ROW(H264)+1-$B264 &amp; ":B999"),2,0)</f>
        <v>U262:U265</v>
      </c>
      <c r="I264" s="69" t="str">
        <f ca="1">"R" &amp; ROW(I264)+1-$B264 &amp; ":R" &amp; ROW(I264)-$B264+VLOOKUP(1,INDIRECT("A" &amp; ROW(I264)+1-$B264 &amp; ":B999"),2,0)</f>
        <v>R262:R265</v>
      </c>
      <c r="J264" s="69" t="str">
        <f ca="1">"S" &amp; ROW(J264)+1-$B264 &amp; ":S" &amp; ROW(J264)-$B264+VLOOKUP(1,INDIRECT("A" &amp; ROW(J264)+1-$B264 &amp; ":B999"),2,0)</f>
        <v>S262:S265</v>
      </c>
      <c r="K264" s="69" t="str">
        <f ca="1">"T" &amp; ROW(K264)+1-$B264 &amp; ":T" &amp; ROW(K264)-$B264+VLOOKUP(1,INDIRECT("A" &amp; ROW(K264)+1-$B264 &amp; ":B999"),2,0)</f>
        <v>T262:T265</v>
      </c>
      <c r="L264" s="69" t="str">
        <f ca="1">"M" &amp; ROW(I264)+1-$B264 &amp; ":U" &amp; ROW(I264)-$B264+VLOOKUP(1,INDIRECT("A" &amp; ROW(I264)+1-$B264 &amp; ":B999"),2,0)</f>
        <v>M262:U265</v>
      </c>
      <c r="M264" s="5">
        <f ca="1">IF(N264="","",RANK($U264,INDIRECT(H264),0))</f>
        <v>1</v>
      </c>
      <c r="N264" s="7">
        <v>13</v>
      </c>
      <c r="O264" s="76">
        <v>15</v>
      </c>
      <c r="P264" s="76">
        <v>0</v>
      </c>
      <c r="Q264" s="76">
        <v>0</v>
      </c>
      <c r="R264" s="76">
        <f>IF(RANK($O264,$O264:$Q264,0)=1,$O264,IF(RANK($P264,$O264:$Q264,0)=1,$P264,$Q264))</f>
        <v>15</v>
      </c>
      <c r="S264" s="76">
        <f>IF(RANK($O264,$O264:$Q264,0)=2,$O264,IF(RANK($P264,$O264:$Q264,0)=2,$P264,$Q264))</f>
        <v>0</v>
      </c>
      <c r="T264" s="76">
        <f>IF(RANK($O264,$O264:$Q264,0)=3,$O264,IF(RANK($P264,$O264:$Q264,0)=3,$P264,$Q264))</f>
        <v>0</v>
      </c>
      <c r="U264" s="76">
        <f>((($R264)*10000)+$S264)*10000+$T264+$N264/1000</f>
        <v>1500000000.013</v>
      </c>
    </row>
    <row r="265" spans="1:23">
      <c r="A265" s="38">
        <f>IF(AND(N266=""),1,"")</f>
        <v>1</v>
      </c>
      <c r="B265" s="84">
        <f>IF(B264="",1,B264+1)</f>
        <v>4</v>
      </c>
      <c r="C265" s="84">
        <f ca="1">IF(M265="","",VLOOKUP($B265,INDIRECT(L265),2,FALSE))</f>
        <v>9</v>
      </c>
      <c r="D265" s="67" t="str">
        <f ca="1">IF($C265="","",IF(ISERROR(VLOOKUP(C265,Athletes,2,FALSE)),"Unknown Athlete",PROPER(VLOOKUP(C265,Athletes,2,FALSE))))</f>
        <v>Morgan Sinden</v>
      </c>
      <c r="E265" s="67" t="str">
        <f ca="1">IF($C265="","",IF(VLOOKUP(C265,Athletes,3,FALSE)="","",VLOOKUP(C265,Athletes,3,FALSE)))</f>
        <v>CAC</v>
      </c>
      <c r="F265" s="67" t="str">
        <f ca="1">IF($C265="","",IF(ISERROR(VLOOKUP(C265,Athletes,7,FALSE)),"",VLOOKUP(C265,Athletes,7,FALSE)))</f>
        <v>U10B</v>
      </c>
      <c r="G265" s="85">
        <f ca="1">IF(M265="","",VLOOKUP($B265,INDIRECT(L265),6,FALSE))</f>
        <v>8</v>
      </c>
      <c r="H265" s="69" t="str">
        <f ca="1">"U" &amp; ROW(H265)+1-$B265 &amp; ":U" &amp; ROW(H265)-$B265+VLOOKUP(1,INDIRECT("A" &amp; ROW(H265)+1-$B265 &amp; ":B999"),2,0)</f>
        <v>U262:U265</v>
      </c>
      <c r="I265" s="69" t="str">
        <f ca="1">"R" &amp; ROW(I265)+1-$B265 &amp; ":R" &amp; ROW(I265)-$B265+VLOOKUP(1,INDIRECT("A" &amp; ROW(I265)+1-$B265 &amp; ":B999"),2,0)</f>
        <v>R262:R265</v>
      </c>
      <c r="J265" s="69" t="str">
        <f ca="1">"S" &amp; ROW(J265)+1-$B265 &amp; ":S" &amp; ROW(J265)-$B265+VLOOKUP(1,INDIRECT("A" &amp; ROW(J265)+1-$B265 &amp; ":B999"),2,0)</f>
        <v>S262:S265</v>
      </c>
      <c r="K265" s="69" t="str">
        <f ca="1">"T" &amp; ROW(K265)+1-$B265 &amp; ":T" &amp; ROW(K265)-$B265+VLOOKUP(1,INDIRECT("A" &amp; ROW(K265)+1-$B265 &amp; ":B999"),2,0)</f>
        <v>T262:T265</v>
      </c>
      <c r="L265" s="69" t="str">
        <f ca="1">"M" &amp; ROW(I265)+1-$B265 &amp; ":U" &amp; ROW(I265)-$B265+VLOOKUP(1,INDIRECT("A" &amp; ROW(I265)+1-$B265 &amp; ":B999"),2,0)</f>
        <v>M262:U265</v>
      </c>
      <c r="M265" s="5">
        <f ca="1">IF(N265="","",RANK($U265,INDIRECT(H265),0))</f>
        <v>4</v>
      </c>
      <c r="N265" s="7">
        <v>9</v>
      </c>
      <c r="O265" s="76">
        <v>8</v>
      </c>
      <c r="P265" s="76">
        <v>0</v>
      </c>
      <c r="Q265" s="76">
        <v>0</v>
      </c>
      <c r="R265" s="76">
        <f>IF(RANK($O265,$O265:$Q265,0)=1,$O265,IF(RANK($P265,$O265:$Q265,0)=1,$P265,$Q265))</f>
        <v>8</v>
      </c>
      <c r="S265" s="76">
        <f>IF(RANK($O265,$O265:$Q265,0)=2,$O265,IF(RANK($P265,$O265:$Q265,0)=2,$P265,$Q265))</f>
        <v>0</v>
      </c>
      <c r="T265" s="76">
        <f>IF(RANK($O265,$O265:$Q265,0)=3,$O265,IF(RANK($P265,$O265:$Q265,0)=3,$P265,$Q265))</f>
        <v>0</v>
      </c>
      <c r="U265" s="76">
        <f>((($R265)*10000)+$S265)*10000+$T265+$N265/1000</f>
        <v>800000000.00899994</v>
      </c>
    </row>
    <row r="266" spans="1:2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</row>
    <row r="267" spans="1:2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</row>
    <row r="268" spans="1:2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</row>
    <row r="269" spans="1:23" ht="18">
      <c r="B269" s="66" t="s">
        <v>10</v>
      </c>
      <c r="C269" s="66" t="s">
        <v>167</v>
      </c>
      <c r="E269" s="66"/>
      <c r="G269" s="68"/>
      <c r="N269" s="70" t="s">
        <v>15</v>
      </c>
      <c r="O269" s="71"/>
      <c r="P269" s="71"/>
      <c r="Q269" s="72"/>
      <c r="R269" s="72"/>
      <c r="S269" s="72"/>
      <c r="T269" s="72"/>
      <c r="U269" s="73"/>
      <c r="V269" s="73"/>
      <c r="W269" s="73"/>
    </row>
    <row r="270" spans="1:23" ht="15.75" customHeight="1">
      <c r="B270" s="66"/>
      <c r="D270" s="66"/>
      <c r="E270" s="74"/>
      <c r="N270" s="5"/>
      <c r="R270" s="76"/>
      <c r="S270" s="76"/>
      <c r="T270" s="76"/>
    </row>
    <row r="271" spans="1:23" ht="15.75" thickBot="1">
      <c r="A271" s="40" t="s">
        <v>50</v>
      </c>
      <c r="B271" s="10" t="s">
        <v>9</v>
      </c>
      <c r="C271" s="10" t="s">
        <v>62</v>
      </c>
      <c r="D271" s="10" t="s">
        <v>6</v>
      </c>
      <c r="E271" s="10" t="s">
        <v>7</v>
      </c>
      <c r="F271" s="10" t="s">
        <v>49</v>
      </c>
      <c r="G271" s="43" t="s">
        <v>22</v>
      </c>
      <c r="H271" s="79" t="s">
        <v>54</v>
      </c>
      <c r="I271" s="79" t="s">
        <v>51</v>
      </c>
      <c r="J271" s="79" t="s">
        <v>52</v>
      </c>
      <c r="K271" s="79" t="s">
        <v>53</v>
      </c>
      <c r="L271" s="79" t="s">
        <v>24</v>
      </c>
      <c r="M271" s="80" t="s">
        <v>23</v>
      </c>
      <c r="N271" s="81" t="s">
        <v>62</v>
      </c>
      <c r="O271" s="82" t="s">
        <v>16</v>
      </c>
      <c r="P271" s="82" t="s">
        <v>17</v>
      </c>
      <c r="Q271" s="82" t="s">
        <v>18</v>
      </c>
      <c r="R271" s="83" t="s">
        <v>19</v>
      </c>
      <c r="S271" s="83" t="s">
        <v>20</v>
      </c>
      <c r="T271" s="83" t="s">
        <v>21</v>
      </c>
      <c r="U271" s="80" t="s">
        <v>22</v>
      </c>
    </row>
    <row r="272" spans="1:23" ht="15">
      <c r="B272" s="77"/>
      <c r="C272" s="77"/>
      <c r="D272" s="77"/>
      <c r="E272" s="77"/>
      <c r="F272" s="77"/>
      <c r="G272" s="78"/>
      <c r="H272" s="69"/>
      <c r="I272" s="69"/>
      <c r="N272" s="5"/>
      <c r="R272" s="76"/>
      <c r="S272" s="76"/>
      <c r="T272" s="76"/>
      <c r="U272" s="76"/>
    </row>
    <row r="273" spans="1:23">
      <c r="A273" s="38" t="str">
        <f>IF(AND(N274=""),1,"")</f>
        <v/>
      </c>
      <c r="B273" s="84">
        <f>IF(B272="",1,B272+1)</f>
        <v>1</v>
      </c>
      <c r="C273" s="84">
        <f ca="1">IF(M273="","",VLOOKUP($B273,INDIRECT(L273),2,FALSE))</f>
        <v>4</v>
      </c>
      <c r="D273" s="67" t="str">
        <f ca="1">IF($C273="","",IF(ISERROR(VLOOKUP(C273,Athletes,2,FALSE)),"Unknown Athlete",PROPER(VLOOKUP(C273,Athletes,2,FALSE))))</f>
        <v>Freya Miller</v>
      </c>
      <c r="E273" s="67" t="str">
        <f ca="1">IF($C273="","",IF(VLOOKUP(C273,Athletes,3,FALSE)="","",VLOOKUP(C273,Athletes,3,FALSE)))</f>
        <v>N+P</v>
      </c>
      <c r="F273" s="67" t="str">
        <f ca="1">IF($C273="","",IF(ISERROR(VLOOKUP(C273,Athletes,7,FALSE)),"",VLOOKUP(C273,Athletes,7,FALSE)))</f>
        <v>U10G</v>
      </c>
      <c r="G273" s="85">
        <f ca="1">IF(M273="","",VLOOKUP($B273,INDIRECT(L273),6,FALSE))</f>
        <v>11</v>
      </c>
      <c r="H273" s="69" t="str">
        <f ca="1">"U" &amp; ROW(H273)+1-$B273 &amp; ":U" &amp; ROW(H273)-$B273+VLOOKUP(1,INDIRECT("A" &amp; ROW(H273)+1-$B273 &amp; ":B999"),2,0)</f>
        <v>U273:U275</v>
      </c>
      <c r="I273" s="69" t="str">
        <f ca="1">"R" &amp; ROW(I273)+1-$B273 &amp; ":R" &amp; ROW(I273)-$B273+VLOOKUP(1,INDIRECT("A" &amp; ROW(I273)+1-$B273 &amp; ":B999"),2,0)</f>
        <v>R273:R275</v>
      </c>
      <c r="J273" s="69" t="str">
        <f ca="1">"S" &amp; ROW(J273)+1-$B273 &amp; ":S" &amp; ROW(J273)-$B273+VLOOKUP(1,INDIRECT("A" &amp; ROW(J273)+1-$B273 &amp; ":B999"),2,0)</f>
        <v>S273:S275</v>
      </c>
      <c r="K273" s="69" t="str">
        <f ca="1">"T" &amp; ROW(K273)+1-$B273 &amp; ":T" &amp; ROW(K273)-$B273+VLOOKUP(1,INDIRECT("A" &amp; ROW(K273)+1-$B273 &amp; ":B999"),2,0)</f>
        <v>T273:T275</v>
      </c>
      <c r="L273" s="69" t="str">
        <f ca="1">"M" &amp; ROW(I273)+1-$B273 &amp; ":U" &amp; ROW(I273)-$B273+VLOOKUP(1,INDIRECT("A" &amp; ROW(I273)+1-$B273 &amp; ":B999"),2,0)</f>
        <v>M273:U275</v>
      </c>
      <c r="M273" s="5">
        <f ca="1">IF(N273="","",RANK($U273,INDIRECT(H273),0))</f>
        <v>2</v>
      </c>
      <c r="N273" s="7">
        <v>16</v>
      </c>
      <c r="O273" s="76">
        <v>10</v>
      </c>
      <c r="P273" s="76">
        <v>0</v>
      </c>
      <c r="Q273" s="76">
        <v>0</v>
      </c>
      <c r="R273" s="76">
        <f>IF(RANK($O273,$O273:$Q273,0)=1,$O273,IF(RANK($P273,$O273:$Q273,0)=1,$P273,$Q273))</f>
        <v>10</v>
      </c>
      <c r="S273" s="76">
        <f>IF(RANK($O273,$O273:$Q273,0)=2,$O273,IF(RANK($P273,$O273:$Q273,0)=2,$P273,$Q273))</f>
        <v>0</v>
      </c>
      <c r="T273" s="76">
        <f>IF(RANK($O273,$O273:$Q273,0)=3,$O273,IF(RANK($P273,$O273:$Q273,0)=3,$P273,$Q273))</f>
        <v>0</v>
      </c>
      <c r="U273" s="76">
        <f>((($R273)*10000)+$S273)*10000+$T273+$N273/1000</f>
        <v>1000000000.016</v>
      </c>
    </row>
    <row r="274" spans="1:23">
      <c r="A274" s="38" t="str">
        <f>IF(AND(N275=""),1,"")</f>
        <v/>
      </c>
      <c r="B274" s="84">
        <f>IF(B273="",1,B273+1)</f>
        <v>2</v>
      </c>
      <c r="C274" s="84">
        <f ca="1">IF(M274="","",VLOOKUP($B274,INDIRECT(L274),2,FALSE))</f>
        <v>16</v>
      </c>
      <c r="D274" s="67" t="str">
        <f ca="1">IF($C274="","",IF(ISERROR(VLOOKUP(C274,Athletes,2,FALSE)),"Unknown Athlete",PROPER(VLOOKUP(C274,Athletes,2,FALSE))))</f>
        <v>Kaitlin Keaney</v>
      </c>
      <c r="E274" s="67" t="str">
        <f ca="1">IF($C274="","",IF(VLOOKUP(C274,Athletes,3,FALSE)="","",VLOOKUP(C274,Athletes,3,FALSE)))</f>
        <v>CAC</v>
      </c>
      <c r="F274" s="67" t="str">
        <f ca="1">IF($C274="","",IF(ISERROR(VLOOKUP(C274,Athletes,7,FALSE)),"",VLOOKUP(C274,Athletes,7,FALSE)))</f>
        <v>U10G</v>
      </c>
      <c r="G274" s="85">
        <f ca="1">IF(M274="","",VLOOKUP($B274,INDIRECT(L274),6,FALSE))</f>
        <v>10</v>
      </c>
      <c r="H274" s="69" t="str">
        <f ca="1">"U" &amp; ROW(H274)+1-$B274 &amp; ":U" &amp; ROW(H274)-$B274+VLOOKUP(1,INDIRECT("A" &amp; ROW(H274)+1-$B274 &amp; ":B999"),2,0)</f>
        <v>U273:U275</v>
      </c>
      <c r="I274" s="69" t="str">
        <f ca="1">"R" &amp; ROW(I274)+1-$B274 &amp; ":R" &amp; ROW(I274)-$B274+VLOOKUP(1,INDIRECT("A" &amp; ROW(I274)+1-$B274 &amp; ":B999"),2,0)</f>
        <v>R273:R275</v>
      </c>
      <c r="J274" s="69" t="str">
        <f ca="1">"S" &amp; ROW(J274)+1-$B274 &amp; ":S" &amp; ROW(J274)-$B274+VLOOKUP(1,INDIRECT("A" &amp; ROW(J274)+1-$B274 &amp; ":B999"),2,0)</f>
        <v>S273:S275</v>
      </c>
      <c r="K274" s="69" t="str">
        <f ca="1">"T" &amp; ROW(K274)+1-$B274 &amp; ":T" &amp; ROW(K274)-$B274+VLOOKUP(1,INDIRECT("A" &amp; ROW(K274)+1-$B274 &amp; ":B999"),2,0)</f>
        <v>T273:T275</v>
      </c>
      <c r="L274" s="69" t="str">
        <f ca="1">"M" &amp; ROW(I274)+1-$B274 &amp; ":U" &amp; ROW(I274)-$B274+VLOOKUP(1,INDIRECT("A" &amp; ROW(I274)+1-$B274 &amp; ":B999"),2,0)</f>
        <v>M273:U275</v>
      </c>
      <c r="M274" s="5">
        <f ca="1">IF(N274="","",RANK($U274,INDIRECT(H274),0))</f>
        <v>1</v>
      </c>
      <c r="N274" s="7">
        <v>4</v>
      </c>
      <c r="O274" s="76">
        <v>11</v>
      </c>
      <c r="P274" s="76">
        <v>0</v>
      </c>
      <c r="Q274" s="76">
        <v>0</v>
      </c>
      <c r="R274" s="76">
        <f>IF(RANK($O274,$O274:$Q274,0)=1,$O274,IF(RANK($P274,$O274:$Q274,0)=1,$P274,$Q274))</f>
        <v>11</v>
      </c>
      <c r="S274" s="76">
        <f>IF(RANK($O274,$O274:$Q274,0)=2,$O274,IF(RANK($P274,$O274:$Q274,0)=2,$P274,$Q274))</f>
        <v>0</v>
      </c>
      <c r="T274" s="76">
        <f>IF(RANK($O274,$O274:$Q274,0)=3,$O274,IF(RANK($P274,$O274:$Q274,0)=3,$P274,$Q274))</f>
        <v>0</v>
      </c>
      <c r="U274" s="76">
        <f>((($R274)*10000)+$S274)*10000+$T274+$N274/1000</f>
        <v>1100000000.0039999</v>
      </c>
    </row>
    <row r="275" spans="1:23">
      <c r="A275" s="38">
        <f>IF(AND(N276=""),1,"")</f>
        <v>1</v>
      </c>
      <c r="B275" s="84">
        <f>IF(B274="",1,B274+1)</f>
        <v>3</v>
      </c>
      <c r="C275" s="84">
        <f ca="1">IF(M275="","",VLOOKUP($B275,INDIRECT(L275),2,FALSE))</f>
        <v>7</v>
      </c>
      <c r="D275" s="67" t="str">
        <f ca="1">IF($C275="","",IF(ISERROR(VLOOKUP(C275,Athletes,2,FALSE)),"Unknown Athlete",PROPER(VLOOKUP(C275,Athletes,2,FALSE))))</f>
        <v>Abbie Downing</v>
      </c>
      <c r="E275" s="67" t="str">
        <f ca="1">IF($C275="","",IF(VLOOKUP(C275,Athletes,3,FALSE)="","",VLOOKUP(C275,Athletes,3,FALSE)))</f>
        <v>CAC</v>
      </c>
      <c r="F275" s="67" t="str">
        <f ca="1">IF($C275="","",IF(ISERROR(VLOOKUP(C275,Athletes,7,FALSE)),"",VLOOKUP(C275,Athletes,7,FALSE)))</f>
        <v>U10G</v>
      </c>
      <c r="G275" s="85">
        <f ca="1">IF(M275="","",VLOOKUP($B275,INDIRECT(L275),6,FALSE))</f>
        <v>9</v>
      </c>
      <c r="H275" s="69" t="str">
        <f ca="1">"U" &amp; ROW(H275)+1-$B275 &amp; ":U" &amp; ROW(H275)-$B275+VLOOKUP(1,INDIRECT("A" &amp; ROW(H275)+1-$B275 &amp; ":B999"),2,0)</f>
        <v>U273:U275</v>
      </c>
      <c r="I275" s="69" t="str">
        <f ca="1">"R" &amp; ROW(I275)+1-$B275 &amp; ":R" &amp; ROW(I275)-$B275+VLOOKUP(1,INDIRECT("A" &amp; ROW(I275)+1-$B275 &amp; ":B999"),2,0)</f>
        <v>R273:R275</v>
      </c>
      <c r="J275" s="69" t="str">
        <f ca="1">"S" &amp; ROW(J275)+1-$B275 &amp; ":S" &amp; ROW(J275)-$B275+VLOOKUP(1,INDIRECT("A" &amp; ROW(J275)+1-$B275 &amp; ":B999"),2,0)</f>
        <v>S273:S275</v>
      </c>
      <c r="K275" s="69" t="str">
        <f ca="1">"T" &amp; ROW(K275)+1-$B275 &amp; ":T" &amp; ROW(K275)-$B275+VLOOKUP(1,INDIRECT("A" &amp; ROW(K275)+1-$B275 &amp; ":B999"),2,0)</f>
        <v>T273:T275</v>
      </c>
      <c r="L275" s="69" t="str">
        <f ca="1">"M" &amp; ROW(I275)+1-$B275 &amp; ":U" &amp; ROW(I275)-$B275+VLOOKUP(1,INDIRECT("A" &amp; ROW(I275)+1-$B275 &amp; ":B999"),2,0)</f>
        <v>M273:U275</v>
      </c>
      <c r="M275" s="5">
        <f ca="1">IF(N275="","",RANK($U275,INDIRECT(H275),0))</f>
        <v>3</v>
      </c>
      <c r="N275" s="7">
        <v>7</v>
      </c>
      <c r="O275" s="76">
        <v>9</v>
      </c>
      <c r="P275" s="76">
        <v>0</v>
      </c>
      <c r="Q275" s="76">
        <v>0</v>
      </c>
      <c r="R275" s="76">
        <f>IF(RANK($O275,$O275:$Q275,0)=1,$O275,IF(RANK($P275,$O275:$Q275,0)=1,$P275,$Q275))</f>
        <v>9</v>
      </c>
      <c r="S275" s="76">
        <f>IF(RANK($O275,$O275:$Q275,0)=2,$O275,IF(RANK($P275,$O275:$Q275,0)=2,$P275,$Q275))</f>
        <v>0</v>
      </c>
      <c r="T275" s="76">
        <f>IF(RANK($O275,$O275:$Q275,0)=3,$O275,IF(RANK($P275,$O275:$Q275,0)=3,$P275,$Q275))</f>
        <v>0</v>
      </c>
      <c r="U275" s="76">
        <f>((($R275)*10000)+$S275)*10000+$T275+$N275/1000</f>
        <v>900000000.00699997</v>
      </c>
    </row>
    <row r="276" spans="1:2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</row>
    <row r="277" spans="1:2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</row>
    <row r="278" spans="1:2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</row>
    <row r="279" spans="1:23" ht="18">
      <c r="B279" s="66" t="s">
        <v>10</v>
      </c>
      <c r="C279" s="66" t="s">
        <v>168</v>
      </c>
      <c r="E279" s="66"/>
      <c r="G279" s="68"/>
      <c r="N279" s="70" t="s">
        <v>15</v>
      </c>
      <c r="O279" s="71"/>
      <c r="P279" s="71"/>
      <c r="Q279" s="72"/>
      <c r="R279" s="72"/>
      <c r="S279" s="72"/>
      <c r="T279" s="72"/>
      <c r="U279" s="73"/>
      <c r="V279" s="73"/>
      <c r="W279" s="73"/>
    </row>
    <row r="280" spans="1:23" ht="15.75" customHeight="1">
      <c r="B280" s="66"/>
      <c r="D280" s="66"/>
      <c r="E280" s="74"/>
      <c r="N280" s="5"/>
      <c r="R280" s="76"/>
      <c r="S280" s="76"/>
      <c r="T280" s="76"/>
    </row>
    <row r="281" spans="1:23" ht="15.75" thickBot="1">
      <c r="A281" s="40" t="s">
        <v>50</v>
      </c>
      <c r="B281" s="10" t="s">
        <v>9</v>
      </c>
      <c r="C281" s="10" t="s">
        <v>62</v>
      </c>
      <c r="D281" s="10" t="s">
        <v>6</v>
      </c>
      <c r="E281" s="10" t="s">
        <v>7</v>
      </c>
      <c r="F281" s="10" t="s">
        <v>49</v>
      </c>
      <c r="G281" s="43" t="s">
        <v>22</v>
      </c>
      <c r="H281" s="79" t="s">
        <v>54</v>
      </c>
      <c r="I281" s="79" t="s">
        <v>51</v>
      </c>
      <c r="J281" s="79" t="s">
        <v>52</v>
      </c>
      <c r="K281" s="79" t="s">
        <v>53</v>
      </c>
      <c r="L281" s="79" t="s">
        <v>24</v>
      </c>
      <c r="M281" s="80" t="s">
        <v>23</v>
      </c>
      <c r="N281" s="81" t="s">
        <v>62</v>
      </c>
      <c r="O281" s="82" t="s">
        <v>16</v>
      </c>
      <c r="P281" s="82" t="s">
        <v>17</v>
      </c>
      <c r="Q281" s="82" t="s">
        <v>18</v>
      </c>
      <c r="R281" s="83" t="s">
        <v>19</v>
      </c>
      <c r="S281" s="83" t="s">
        <v>20</v>
      </c>
      <c r="T281" s="83" t="s">
        <v>21</v>
      </c>
      <c r="U281" s="80" t="s">
        <v>22</v>
      </c>
    </row>
    <row r="282" spans="1:23" ht="15">
      <c r="B282" s="77"/>
      <c r="C282" s="77"/>
      <c r="D282" s="77"/>
      <c r="E282" s="77"/>
      <c r="F282" s="77"/>
      <c r="G282" s="78"/>
      <c r="H282" s="69"/>
      <c r="I282" s="69"/>
      <c r="N282" s="5"/>
      <c r="R282" s="76"/>
      <c r="S282" s="76"/>
      <c r="T282" s="76"/>
      <c r="U282" s="76"/>
    </row>
    <row r="283" spans="1:23">
      <c r="A283" s="38" t="str">
        <f>IF(AND(N284=""),1,"")</f>
        <v/>
      </c>
      <c r="B283" s="84">
        <f>IF(B282="",1,B282+1)</f>
        <v>1</v>
      </c>
      <c r="C283" s="84">
        <f ca="1">IF(M283="","",VLOOKUP($B283,INDIRECT(L283),2,FALSE))</f>
        <v>10</v>
      </c>
      <c r="D283" s="67" t="str">
        <f ca="1">IF($C283="","",IF(ISERROR(VLOOKUP(C283,Athletes,2,FALSE)),"Unknown Athlete",PROPER(VLOOKUP(C283,Athletes,2,FALSE))))</f>
        <v>Jemma Kearney</v>
      </c>
      <c r="E283" s="67" t="str">
        <f ca="1">IF($C283="","",IF(VLOOKUP(C283,Athletes,3,FALSE)="","",VLOOKUP(C283,Athletes,3,FALSE)))</f>
        <v>Unattached</v>
      </c>
      <c r="F283" s="67" t="str">
        <f ca="1">IF($C283="","",IF(ISERROR(VLOOKUP(C283,Athletes,7,FALSE)),"",VLOOKUP(C283,Athletes,7,FALSE)))</f>
        <v>U9G</v>
      </c>
      <c r="G283" s="85">
        <f ca="1">IF(M283="","",VLOOKUP($B283,INDIRECT(L283),6,FALSE))</f>
        <v>11</v>
      </c>
      <c r="H283" s="69" t="str">
        <f ca="1">"U" &amp; ROW(H283)+1-$B283 &amp; ":U" &amp; ROW(H283)-$B283+VLOOKUP(1,INDIRECT("A" &amp; ROW(H283)+1-$B283 &amp; ":B999"),2,0)</f>
        <v>U283:U284</v>
      </c>
      <c r="I283" s="69" t="str">
        <f ca="1">"R" &amp; ROW(I283)+1-$B283 &amp; ":R" &amp; ROW(I283)-$B283+VLOOKUP(1,INDIRECT("A" &amp; ROW(I283)+1-$B283 &amp; ":B999"),2,0)</f>
        <v>R283:R284</v>
      </c>
      <c r="J283" s="69" t="str">
        <f ca="1">"S" &amp; ROW(J283)+1-$B283 &amp; ":S" &amp; ROW(J283)-$B283+VLOOKUP(1,INDIRECT("A" &amp; ROW(J283)+1-$B283 &amp; ":B999"),2,0)</f>
        <v>S283:S284</v>
      </c>
      <c r="K283" s="69" t="str">
        <f ca="1">"T" &amp; ROW(K283)+1-$B283 &amp; ":T" &amp; ROW(K283)-$B283+VLOOKUP(1,INDIRECT("A" &amp; ROW(K283)+1-$B283 &amp; ":B999"),2,0)</f>
        <v>T283:T284</v>
      </c>
      <c r="L283" s="69" t="str">
        <f ca="1">"M" &amp; ROW(I283)+1-$B283 &amp; ":U" &amp; ROW(I283)-$B283+VLOOKUP(1,INDIRECT("A" &amp; ROW(I283)+1-$B283 &amp; ":B999"),2,0)</f>
        <v>M283:U284</v>
      </c>
      <c r="M283" s="5">
        <f ca="1">IF(N283="","",RANK($U283,INDIRECT(H283),0))</f>
        <v>2</v>
      </c>
      <c r="N283" s="7">
        <v>8</v>
      </c>
      <c r="O283" s="76">
        <v>3</v>
      </c>
      <c r="P283" s="76">
        <v>0</v>
      </c>
      <c r="Q283" s="76">
        <v>0</v>
      </c>
      <c r="R283" s="76">
        <f>IF(RANK($O283,$O283:$Q283,0)=1,$O283,IF(RANK($P283,$O283:$Q283,0)=1,$P283,$Q283))</f>
        <v>3</v>
      </c>
      <c r="S283" s="76">
        <f>IF(RANK($O283,$O283:$Q283,0)=2,$O283,IF(RANK($P283,$O283:$Q283,0)=2,$P283,$Q283))</f>
        <v>0</v>
      </c>
      <c r="T283" s="76">
        <f>IF(RANK($O283,$O283:$Q283,0)=3,$O283,IF(RANK($P283,$O283:$Q283,0)=3,$P283,$Q283))</f>
        <v>0</v>
      </c>
      <c r="U283" s="76">
        <f>((($R283)*10000)+$S283)*10000+$T283+$N283/1000</f>
        <v>300000000.00800002</v>
      </c>
    </row>
    <row r="284" spans="1:23">
      <c r="A284" s="38">
        <f>IF(AND(N285=""),1,"")</f>
        <v>1</v>
      </c>
      <c r="B284" s="84">
        <f>IF(B283="",1,B283+1)</f>
        <v>2</v>
      </c>
      <c r="C284" s="84">
        <f ca="1">IF(M284="","",VLOOKUP($B284,INDIRECT(L284),2,FALSE))</f>
        <v>8</v>
      </c>
      <c r="D284" s="67" t="str">
        <f ca="1">IF($C284="","",IF(ISERROR(VLOOKUP(C284,Athletes,2,FALSE)),"Unknown Athlete",PROPER(VLOOKUP(C284,Athletes,2,FALSE))))</f>
        <v>Chloe Thomas</v>
      </c>
      <c r="E284" s="67" t="str">
        <f ca="1">IF($C284="","",IF(VLOOKUP(C284,Athletes,3,FALSE)="","",VLOOKUP(C284,Athletes,3,FALSE)))</f>
        <v>Unattached</v>
      </c>
      <c r="F284" s="67" t="str">
        <f ca="1">IF($C284="","",IF(ISERROR(VLOOKUP(C284,Athletes,7,FALSE)),"",VLOOKUP(C284,Athletes,7,FALSE)))</f>
        <v>U9G</v>
      </c>
      <c r="G284" s="85">
        <f ca="1">IF(M284="","",VLOOKUP($B284,INDIRECT(L284),6,FALSE))</f>
        <v>3</v>
      </c>
      <c r="H284" s="69" t="str">
        <f ca="1">"U" &amp; ROW(H284)+1-$B284 &amp; ":U" &amp; ROW(H284)-$B284+VLOOKUP(1,INDIRECT("A" &amp; ROW(H284)+1-$B284 &amp; ":B999"),2,0)</f>
        <v>U283:U284</v>
      </c>
      <c r="I284" s="69" t="str">
        <f ca="1">"R" &amp; ROW(I284)+1-$B284 &amp; ":R" &amp; ROW(I284)-$B284+VLOOKUP(1,INDIRECT("A" &amp; ROW(I284)+1-$B284 &amp; ":B999"),2,0)</f>
        <v>R283:R284</v>
      </c>
      <c r="J284" s="69" t="str">
        <f ca="1">"S" &amp; ROW(J284)+1-$B284 &amp; ":S" &amp; ROW(J284)-$B284+VLOOKUP(1,INDIRECT("A" &amp; ROW(J284)+1-$B284 &amp; ":B999"),2,0)</f>
        <v>S283:S284</v>
      </c>
      <c r="K284" s="69" t="str">
        <f ca="1">"T" &amp; ROW(K284)+1-$B284 &amp; ":T" &amp; ROW(K284)-$B284+VLOOKUP(1,INDIRECT("A" &amp; ROW(K284)+1-$B284 &amp; ":B999"),2,0)</f>
        <v>T283:T284</v>
      </c>
      <c r="L284" s="69" t="str">
        <f ca="1">"M" &amp; ROW(I284)+1-$B284 &amp; ":U" &amp; ROW(I284)-$B284+VLOOKUP(1,INDIRECT("A" &amp; ROW(I284)+1-$B284 &amp; ":B999"),2,0)</f>
        <v>M283:U284</v>
      </c>
      <c r="M284" s="5">
        <f ca="1">IF(N284="","",RANK($U284,INDIRECT(H284),0))</f>
        <v>1</v>
      </c>
      <c r="N284" s="7">
        <v>10</v>
      </c>
      <c r="O284" s="76">
        <v>11</v>
      </c>
      <c r="P284" s="76">
        <v>0</v>
      </c>
      <c r="Q284" s="76">
        <v>0</v>
      </c>
      <c r="R284" s="76">
        <f>IF(RANK($O284,$O284:$Q284,0)=1,$O284,IF(RANK($P284,$O284:$Q284,0)=1,$P284,$Q284))</f>
        <v>11</v>
      </c>
      <c r="S284" s="76">
        <f>IF(RANK($O284,$O284:$Q284,0)=2,$O284,IF(RANK($P284,$O284:$Q284,0)=2,$P284,$Q284))</f>
        <v>0</v>
      </c>
      <c r="T284" s="76">
        <f>IF(RANK($O284,$O284:$Q284,0)=3,$O284,IF(RANK($P284,$O284:$Q284,0)=3,$P284,$Q284))</f>
        <v>0</v>
      </c>
      <c r="U284" s="76">
        <f>((($R284)*10000)+$S284)*10000+$T284+$N284/1000</f>
        <v>1100000000.01</v>
      </c>
    </row>
    <row r="285" spans="1:2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</row>
    <row r="286" spans="1:2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</row>
    <row r="287" spans="1:2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</row>
    <row r="288" spans="1:23" ht="18">
      <c r="B288" s="66" t="s">
        <v>10</v>
      </c>
      <c r="C288" s="66" t="s">
        <v>169</v>
      </c>
      <c r="E288" s="66"/>
      <c r="G288" s="68"/>
      <c r="N288" s="70" t="s">
        <v>15</v>
      </c>
      <c r="O288" s="71"/>
      <c r="P288" s="71"/>
      <c r="Q288" s="72"/>
      <c r="R288" s="72"/>
      <c r="S288" s="72"/>
      <c r="T288" s="72"/>
      <c r="U288" s="73"/>
      <c r="V288" s="73"/>
      <c r="W288" s="73"/>
    </row>
    <row r="289" spans="1:23" ht="15.75" customHeight="1">
      <c r="B289" s="66"/>
      <c r="D289" s="66"/>
      <c r="E289" s="74"/>
      <c r="N289" s="5"/>
      <c r="R289" s="76"/>
      <c r="S289" s="76"/>
      <c r="T289" s="76"/>
    </row>
    <row r="290" spans="1:23" ht="15.75" thickBot="1">
      <c r="A290" s="40" t="s">
        <v>50</v>
      </c>
      <c r="B290" s="10" t="s">
        <v>9</v>
      </c>
      <c r="C290" s="10" t="s">
        <v>62</v>
      </c>
      <c r="D290" s="10" t="s">
        <v>6</v>
      </c>
      <c r="E290" s="10" t="s">
        <v>7</v>
      </c>
      <c r="F290" s="10" t="s">
        <v>49</v>
      </c>
      <c r="G290" s="43" t="s">
        <v>22</v>
      </c>
      <c r="H290" s="79" t="s">
        <v>54</v>
      </c>
      <c r="I290" s="79" t="s">
        <v>51</v>
      </c>
      <c r="J290" s="79" t="s">
        <v>52</v>
      </c>
      <c r="K290" s="79" t="s">
        <v>53</v>
      </c>
      <c r="L290" s="79" t="s">
        <v>24</v>
      </c>
      <c r="M290" s="80" t="s">
        <v>23</v>
      </c>
      <c r="N290" s="81" t="s">
        <v>62</v>
      </c>
      <c r="O290" s="82" t="s">
        <v>16</v>
      </c>
      <c r="P290" s="82" t="s">
        <v>17</v>
      </c>
      <c r="Q290" s="82" t="s">
        <v>18</v>
      </c>
      <c r="R290" s="83" t="s">
        <v>19</v>
      </c>
      <c r="S290" s="83" t="s">
        <v>20</v>
      </c>
      <c r="T290" s="83" t="s">
        <v>21</v>
      </c>
      <c r="U290" s="80" t="s">
        <v>22</v>
      </c>
    </row>
    <row r="291" spans="1:23" ht="15">
      <c r="B291" s="77"/>
      <c r="C291" s="77"/>
      <c r="D291" s="77"/>
      <c r="E291" s="77"/>
      <c r="F291" s="77"/>
      <c r="G291" s="78"/>
      <c r="H291" s="69"/>
      <c r="I291" s="69"/>
      <c r="N291" s="5"/>
      <c r="R291" s="76"/>
      <c r="S291" s="76"/>
      <c r="T291" s="76"/>
      <c r="U291" s="76"/>
    </row>
    <row r="292" spans="1:23">
      <c r="A292" s="38" t="str">
        <f>IF(AND(N293=""),1,"")</f>
        <v/>
      </c>
      <c r="B292" s="84">
        <f>IF(B291="",1,B291+1)</f>
        <v>1</v>
      </c>
      <c r="C292" s="84">
        <f ca="1">IF(M292="","",VLOOKUP($B292,INDIRECT(L292),2,FALSE))</f>
        <v>5</v>
      </c>
      <c r="D292" s="67" t="str">
        <f ca="1">IF($C292="","",IF(ISERROR(VLOOKUP(C292,Athletes,2,FALSE)),"Unknown Athlete",PROPER(VLOOKUP(C292,Athletes,2,FALSE))))</f>
        <v>Sam Brereton</v>
      </c>
      <c r="E292" s="67" t="str">
        <f ca="1">IF($C292="","",IF(VLOOKUP(C292,Athletes,3,FALSE)="","",VLOOKUP(C292,Athletes,3,FALSE)))</f>
        <v>N+P</v>
      </c>
      <c r="F292" s="67" t="str">
        <f ca="1">IF($C292="","",IF(ISERROR(VLOOKUP(C292,Athletes,7,FALSE)),"",VLOOKUP(C292,Athletes,7,FALSE)))</f>
        <v>U12B</v>
      </c>
      <c r="G292" s="85">
        <f ca="1">IF(M292="","",VLOOKUP($B292,INDIRECT(L292),6,FALSE))</f>
        <v>43</v>
      </c>
      <c r="H292" s="69" t="str">
        <f ca="1">"U" &amp; ROW(H292)+1-$B292 &amp; ":U" &amp; ROW(H292)-$B292+VLOOKUP(1,INDIRECT("A" &amp; ROW(H292)+1-$B292 &amp; ":B999"),2,0)</f>
        <v>U292:U293</v>
      </c>
      <c r="I292" s="69" t="str">
        <f ca="1">"R" &amp; ROW(I292)+1-$B292 &amp; ":R" &amp; ROW(I292)-$B292+VLOOKUP(1,INDIRECT("A" &amp; ROW(I292)+1-$B292 &amp; ":B999"),2,0)</f>
        <v>R292:R293</v>
      </c>
      <c r="J292" s="69" t="str">
        <f ca="1">"S" &amp; ROW(J292)+1-$B292 &amp; ":S" &amp; ROW(J292)-$B292+VLOOKUP(1,INDIRECT("A" &amp; ROW(J292)+1-$B292 &amp; ":B999"),2,0)</f>
        <v>S292:S293</v>
      </c>
      <c r="K292" s="69" t="str">
        <f ca="1">"T" &amp; ROW(K292)+1-$B292 &amp; ":T" &amp; ROW(K292)-$B292+VLOOKUP(1,INDIRECT("A" &amp; ROW(K292)+1-$B292 &amp; ":B999"),2,0)</f>
        <v>T292:T293</v>
      </c>
      <c r="L292" s="69" t="str">
        <f ca="1">"M" &amp; ROW(I292)+1-$B292 &amp; ":U" &amp; ROW(I292)-$B292+VLOOKUP(1,INDIRECT("A" &amp; ROW(I292)+1-$B292 &amp; ":B999"),2,0)</f>
        <v>M292:U293</v>
      </c>
      <c r="M292" s="5">
        <f ca="1">IF(N292="","",RANK($U292,INDIRECT(H292),0))</f>
        <v>1</v>
      </c>
      <c r="N292" s="7">
        <v>5</v>
      </c>
      <c r="O292" s="76">
        <v>43</v>
      </c>
      <c r="P292" s="76">
        <v>0</v>
      </c>
      <c r="Q292" s="76">
        <v>0</v>
      </c>
      <c r="R292" s="76">
        <f>IF(RANK($O292,$O292:$Q292,0)=1,$O292,IF(RANK($P292,$O292:$Q292,0)=1,$P292,$Q292))</f>
        <v>43</v>
      </c>
      <c r="S292" s="76">
        <f>IF(RANK($O292,$O292:$Q292,0)=2,$O292,IF(RANK($P292,$O292:$Q292,0)=2,$P292,$Q292))</f>
        <v>0</v>
      </c>
      <c r="T292" s="76">
        <f>IF(RANK($O292,$O292:$Q292,0)=3,$O292,IF(RANK($P292,$O292:$Q292,0)=3,$P292,$Q292))</f>
        <v>0</v>
      </c>
      <c r="U292" s="76">
        <f>((($R292)*10000)+$S292)*10000+$T292+$N292/1000</f>
        <v>4300000000.0050001</v>
      </c>
    </row>
    <row r="293" spans="1:23">
      <c r="A293" s="38">
        <f>IF(AND(N294=""),1,"")</f>
        <v>1</v>
      </c>
      <c r="B293" s="84">
        <f>IF(B292="",1,B292+1)</f>
        <v>2</v>
      </c>
      <c r="C293" s="84">
        <f ca="1">IF(M293="","",VLOOKUP($B293,INDIRECT(L293),2,FALSE))</f>
        <v>2</v>
      </c>
      <c r="D293" s="67" t="str">
        <f ca="1">IF($C293="","",IF(ISERROR(VLOOKUP(C293,Athletes,2,FALSE)),"Unknown Athlete",PROPER(VLOOKUP(C293,Athletes,2,FALSE))))</f>
        <v>Leon Smith</v>
      </c>
      <c r="E293" s="67" t="str">
        <f ca="1">IF($C293="","",IF(VLOOKUP(C293,Athletes,3,FALSE)="","",VLOOKUP(C293,Athletes,3,FALSE)))</f>
        <v>CAC</v>
      </c>
      <c r="F293" s="67" t="str">
        <f ca="1">IF($C293="","",IF(ISERROR(VLOOKUP(C293,Athletes,7,FALSE)),"",VLOOKUP(C293,Athletes,7,FALSE)))</f>
        <v>U12B</v>
      </c>
      <c r="G293" s="85">
        <f ca="1">IF(M293="","",VLOOKUP($B293,INDIRECT(L293),6,FALSE))</f>
        <v>37</v>
      </c>
      <c r="H293" s="69" t="str">
        <f ca="1">"U" &amp; ROW(H293)+1-$B293 &amp; ":U" &amp; ROW(H293)-$B293+VLOOKUP(1,INDIRECT("A" &amp; ROW(H293)+1-$B293 &amp; ":B999"),2,0)</f>
        <v>U292:U293</v>
      </c>
      <c r="I293" s="69" t="str">
        <f ca="1">"R" &amp; ROW(I293)+1-$B293 &amp; ":R" &amp; ROW(I293)-$B293+VLOOKUP(1,INDIRECT("A" &amp; ROW(I293)+1-$B293 &amp; ":B999"),2,0)</f>
        <v>R292:R293</v>
      </c>
      <c r="J293" s="69" t="str">
        <f ca="1">"S" &amp; ROW(J293)+1-$B293 &amp; ":S" &amp; ROW(J293)-$B293+VLOOKUP(1,INDIRECT("A" &amp; ROW(J293)+1-$B293 &amp; ":B999"),2,0)</f>
        <v>S292:S293</v>
      </c>
      <c r="K293" s="69" t="str">
        <f ca="1">"T" &amp; ROW(K293)+1-$B293 &amp; ":T" &amp; ROW(K293)-$B293+VLOOKUP(1,INDIRECT("A" &amp; ROW(K293)+1-$B293 &amp; ":B999"),2,0)</f>
        <v>T292:T293</v>
      </c>
      <c r="L293" s="69" t="str">
        <f ca="1">"M" &amp; ROW(I293)+1-$B293 &amp; ":U" &amp; ROW(I293)-$B293+VLOOKUP(1,INDIRECT("A" &amp; ROW(I293)+1-$B293 &amp; ":B999"),2,0)</f>
        <v>M292:U293</v>
      </c>
      <c r="M293" s="5">
        <f ca="1">IF(N293="","",RANK($U293,INDIRECT(H293),0))</f>
        <v>2</v>
      </c>
      <c r="N293" s="7">
        <v>2</v>
      </c>
      <c r="O293" s="76">
        <v>37</v>
      </c>
      <c r="P293" s="76">
        <v>0</v>
      </c>
      <c r="Q293" s="76">
        <v>0</v>
      </c>
      <c r="R293" s="76">
        <f>IF(RANK($O293,$O293:$Q293,0)=1,$O293,IF(RANK($P293,$O293:$Q293,0)=1,$P293,$Q293))</f>
        <v>37</v>
      </c>
      <c r="S293" s="76">
        <f>IF(RANK($O293,$O293:$Q293,0)=2,$O293,IF(RANK($P293,$O293:$Q293,0)=2,$P293,$Q293))</f>
        <v>0</v>
      </c>
      <c r="T293" s="76">
        <f>IF(RANK($O293,$O293:$Q293,0)=3,$O293,IF(RANK($P293,$O293:$Q293,0)=3,$P293,$Q293))</f>
        <v>0</v>
      </c>
      <c r="U293" s="76">
        <f>((($R293)*10000)+$S293)*10000+$T293+$N293/1000</f>
        <v>3700000000.0019999</v>
      </c>
    </row>
    <row r="294" spans="1:2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</row>
    <row r="295" spans="1:2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</row>
    <row r="296" spans="1:2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</row>
    <row r="297" spans="1:23" ht="18">
      <c r="B297" s="66" t="s">
        <v>10</v>
      </c>
      <c r="C297" s="66" t="s">
        <v>170</v>
      </c>
      <c r="E297" s="66"/>
      <c r="G297" s="68"/>
      <c r="N297" s="70" t="s">
        <v>15</v>
      </c>
      <c r="O297" s="71"/>
      <c r="P297" s="71"/>
      <c r="Q297" s="72"/>
      <c r="R297" s="72"/>
      <c r="S297" s="72"/>
      <c r="T297" s="72"/>
      <c r="U297" s="73"/>
      <c r="V297" s="73"/>
      <c r="W297" s="73"/>
    </row>
    <row r="298" spans="1:23" ht="15.75" customHeight="1">
      <c r="B298" s="66"/>
      <c r="D298" s="66"/>
      <c r="E298" s="74"/>
      <c r="N298" s="5"/>
      <c r="R298" s="76"/>
      <c r="S298" s="76"/>
      <c r="T298" s="76"/>
    </row>
    <row r="299" spans="1:23" ht="15.75" thickBot="1">
      <c r="A299" s="40" t="s">
        <v>50</v>
      </c>
      <c r="B299" s="10" t="s">
        <v>9</v>
      </c>
      <c r="C299" s="10" t="s">
        <v>62</v>
      </c>
      <c r="D299" s="10" t="s">
        <v>6</v>
      </c>
      <c r="E299" s="10" t="s">
        <v>7</v>
      </c>
      <c r="F299" s="10" t="s">
        <v>49</v>
      </c>
      <c r="G299" s="43" t="s">
        <v>22</v>
      </c>
      <c r="H299" s="79" t="s">
        <v>54</v>
      </c>
      <c r="I299" s="79" t="s">
        <v>51</v>
      </c>
      <c r="J299" s="79" t="s">
        <v>52</v>
      </c>
      <c r="K299" s="79" t="s">
        <v>53</v>
      </c>
      <c r="L299" s="79" t="s">
        <v>24</v>
      </c>
      <c r="M299" s="80" t="s">
        <v>23</v>
      </c>
      <c r="N299" s="81" t="s">
        <v>62</v>
      </c>
      <c r="O299" s="82" t="s">
        <v>16</v>
      </c>
      <c r="P299" s="82" t="s">
        <v>17</v>
      </c>
      <c r="Q299" s="82" t="s">
        <v>18</v>
      </c>
      <c r="R299" s="83" t="s">
        <v>19</v>
      </c>
      <c r="S299" s="83" t="s">
        <v>20</v>
      </c>
      <c r="T299" s="83" t="s">
        <v>21</v>
      </c>
      <c r="U299" s="80" t="s">
        <v>22</v>
      </c>
    </row>
    <row r="300" spans="1:23" ht="15">
      <c r="B300" s="77"/>
      <c r="C300" s="77"/>
      <c r="D300" s="77"/>
      <c r="E300" s="77"/>
      <c r="F300" s="77"/>
      <c r="G300" s="78"/>
      <c r="H300" s="69"/>
      <c r="I300" s="69"/>
      <c r="N300" s="5"/>
      <c r="R300" s="76"/>
      <c r="S300" s="76"/>
      <c r="T300" s="76"/>
      <c r="U300" s="76"/>
    </row>
    <row r="301" spans="1:23">
      <c r="A301" s="38" t="str">
        <f>IF(AND(N302=""),1,"")</f>
        <v/>
      </c>
      <c r="B301" s="84">
        <f>IF(B300="",1,B300+1)</f>
        <v>1</v>
      </c>
      <c r="C301" s="84">
        <f ca="1">IF(M301="","",VLOOKUP($B301,INDIRECT(L301),2,FALSE))</f>
        <v>1</v>
      </c>
      <c r="D301" s="67" t="str">
        <f ca="1">IF($C301="","",IF(ISERROR(VLOOKUP(C301,Athletes,2,FALSE)),"Unknown Athlete",PROPER(VLOOKUP(C301,Athletes,2,FALSE))))</f>
        <v>Milly Hancock</v>
      </c>
      <c r="E301" s="67" t="str">
        <f ca="1">IF($C301="","",IF(VLOOKUP(C301,Athletes,3,FALSE)="","",VLOOKUP(C301,Athletes,3,FALSE)))</f>
        <v>CAC</v>
      </c>
      <c r="F301" s="67" t="str">
        <f ca="1">IF($C301="","",IF(ISERROR(VLOOKUP(C301,Athletes,7,FALSE)),"",VLOOKUP(C301,Athletes,7,FALSE)))</f>
        <v>U12G</v>
      </c>
      <c r="G301" s="85">
        <f ca="1">IF(M301="","",VLOOKUP($B301,INDIRECT(L301),6,FALSE))</f>
        <v>50</v>
      </c>
      <c r="H301" s="69" t="str">
        <f ca="1">"U" &amp; ROW(H301)+1-$B301 &amp; ":U" &amp; ROW(H301)-$B301+VLOOKUP(1,INDIRECT("A" &amp; ROW(H301)+1-$B301 &amp; ":B999"),2,0)</f>
        <v>U301:U305</v>
      </c>
      <c r="I301" s="69" t="str">
        <f ca="1">"R" &amp; ROW(I301)+1-$B301 &amp; ":R" &amp; ROW(I301)-$B301+VLOOKUP(1,INDIRECT("A" &amp; ROW(I301)+1-$B301 &amp; ":B999"),2,0)</f>
        <v>R301:R305</v>
      </c>
      <c r="J301" s="69" t="str">
        <f ca="1">"S" &amp; ROW(J301)+1-$B301 &amp; ":S" &amp; ROW(J301)-$B301+VLOOKUP(1,INDIRECT("A" &amp; ROW(J301)+1-$B301 &amp; ":B999"),2,0)</f>
        <v>S301:S305</v>
      </c>
      <c r="K301" s="69" t="str">
        <f ca="1">"T" &amp; ROW(K301)+1-$B301 &amp; ":T" &amp; ROW(K301)-$B301+VLOOKUP(1,INDIRECT("A" &amp; ROW(K301)+1-$B301 &amp; ":B999"),2,0)</f>
        <v>T301:T305</v>
      </c>
      <c r="L301" s="69" t="str">
        <f ca="1">"M" &amp; ROW(I301)+1-$B301 &amp; ":U" &amp; ROW(I301)-$B301+VLOOKUP(1,INDIRECT("A" &amp; ROW(I301)+1-$B301 &amp; ":B999"),2,0)</f>
        <v>M301:U305</v>
      </c>
      <c r="M301" s="5">
        <f ca="1">IF(N301="","",RANK($U301,INDIRECT(H301),0))</f>
        <v>4</v>
      </c>
      <c r="N301" s="7">
        <v>17</v>
      </c>
      <c r="O301" s="76">
        <v>42</v>
      </c>
      <c r="P301" s="76">
        <v>0</v>
      </c>
      <c r="Q301" s="76">
        <v>0</v>
      </c>
      <c r="R301" s="76">
        <f>IF(RANK($O301,$O301:$Q301,0)=1,$O301,IF(RANK($P301,$O301:$Q301,0)=1,$P301,$Q301))</f>
        <v>42</v>
      </c>
      <c r="S301" s="76">
        <f>IF(RANK($O301,$O301:$Q301,0)=2,$O301,IF(RANK($P301,$O301:$Q301,0)=2,$P301,$Q301))</f>
        <v>0</v>
      </c>
      <c r="T301" s="76">
        <f>IF(RANK($O301,$O301:$Q301,0)=3,$O301,IF(RANK($P301,$O301:$Q301,0)=3,$P301,$Q301))</f>
        <v>0</v>
      </c>
      <c r="U301" s="76">
        <f>((($R301)*10000)+$S301)*10000+$T301+$N301/1000</f>
        <v>4200000000.0170002</v>
      </c>
    </row>
    <row r="302" spans="1:23">
      <c r="A302" s="38" t="str">
        <f>IF(AND(N303=""),1,"")</f>
        <v/>
      </c>
      <c r="B302" s="84">
        <f>IF(B301="",1,B301+1)</f>
        <v>2</v>
      </c>
      <c r="C302" s="84">
        <f ca="1">IF(M302="","",VLOOKUP($B302,INDIRECT(L302),2,FALSE))</f>
        <v>3</v>
      </c>
      <c r="D302" s="67" t="str">
        <f ca="1">IF($C302="","",IF(ISERROR(VLOOKUP(C302,Athletes,2,FALSE)),"Unknown Athlete",PROPER(VLOOKUP(C302,Athletes,2,FALSE))))</f>
        <v>Kerenza Riley</v>
      </c>
      <c r="E302" s="67" t="str">
        <f ca="1">IF($C302="","",IF(VLOOKUP(C302,Athletes,3,FALSE)="","",VLOOKUP(C302,Athletes,3,FALSE)))</f>
        <v>CAC</v>
      </c>
      <c r="F302" s="67" t="str">
        <f ca="1">IF($C302="","",IF(ISERROR(VLOOKUP(C302,Athletes,7,FALSE)),"",VLOOKUP(C302,Athletes,7,FALSE)))</f>
        <v>U12G</v>
      </c>
      <c r="G302" s="85">
        <f ca="1">IF(M302="","",VLOOKUP($B302,INDIRECT(L302),6,FALSE))</f>
        <v>45</v>
      </c>
      <c r="H302" s="69" t="str">
        <f ca="1">"U" &amp; ROW(H302)+1-$B302 &amp; ":U" &amp; ROW(H302)-$B302+VLOOKUP(1,INDIRECT("A" &amp; ROW(H302)+1-$B302 &amp; ":B999"),2,0)</f>
        <v>U301:U305</v>
      </c>
      <c r="I302" s="69" t="str">
        <f ca="1">"R" &amp; ROW(I302)+1-$B302 &amp; ":R" &amp; ROW(I302)-$B302+VLOOKUP(1,INDIRECT("A" &amp; ROW(I302)+1-$B302 &amp; ":B999"),2,0)</f>
        <v>R301:R305</v>
      </c>
      <c r="J302" s="69" t="str">
        <f ca="1">"S" &amp; ROW(J302)+1-$B302 &amp; ":S" &amp; ROW(J302)-$B302+VLOOKUP(1,INDIRECT("A" &amp; ROW(J302)+1-$B302 &amp; ":B999"),2,0)</f>
        <v>S301:S305</v>
      </c>
      <c r="K302" s="69" t="str">
        <f ca="1">"T" &amp; ROW(K302)+1-$B302 &amp; ":T" &amp; ROW(K302)-$B302+VLOOKUP(1,INDIRECT("A" &amp; ROW(K302)+1-$B302 &amp; ":B999"),2,0)</f>
        <v>T301:T305</v>
      </c>
      <c r="L302" s="69" t="str">
        <f ca="1">"M" &amp; ROW(I302)+1-$B302 &amp; ":U" &amp; ROW(I302)-$B302+VLOOKUP(1,INDIRECT("A" &amp; ROW(I302)+1-$B302 &amp; ":B999"),2,0)</f>
        <v>M301:U305</v>
      </c>
      <c r="M302" s="5">
        <f ca="1">IF(N302="","",RANK($U302,INDIRECT(H302),0))</f>
        <v>3</v>
      </c>
      <c r="N302" s="7">
        <v>18</v>
      </c>
      <c r="O302" s="76">
        <v>43</v>
      </c>
      <c r="P302" s="76">
        <v>0</v>
      </c>
      <c r="Q302" s="76">
        <v>0</v>
      </c>
      <c r="R302" s="76">
        <f>IF(RANK($O302,$O302:$Q302,0)=1,$O302,IF(RANK($P302,$O302:$Q302,0)=1,$P302,$Q302))</f>
        <v>43</v>
      </c>
      <c r="S302" s="76">
        <f>IF(RANK($O302,$O302:$Q302,0)=2,$O302,IF(RANK($P302,$O302:$Q302,0)=2,$P302,$Q302))</f>
        <v>0</v>
      </c>
      <c r="T302" s="76">
        <f>IF(RANK($O302,$O302:$Q302,0)=3,$O302,IF(RANK($P302,$O302:$Q302,0)=3,$P302,$Q302))</f>
        <v>0</v>
      </c>
      <c r="U302" s="76">
        <f>((($R302)*10000)+$S302)*10000+$T302+$N302/1000</f>
        <v>4300000000.0179996</v>
      </c>
    </row>
    <row r="303" spans="1:23">
      <c r="A303" s="38" t="str">
        <f>IF(AND(N304=""),1,"")</f>
        <v/>
      </c>
      <c r="B303" s="84">
        <f>IF(B302="",1,B302+1)</f>
        <v>3</v>
      </c>
      <c r="C303" s="84">
        <f ca="1">IF(M303="","",VLOOKUP($B303,INDIRECT(L303),2,FALSE))</f>
        <v>18</v>
      </c>
      <c r="D303" s="67" t="str">
        <f ca="1">IF($C303="","",IF(ISERROR(VLOOKUP(C303,Athletes,2,FALSE)),"Unknown Athlete",PROPER(VLOOKUP(C303,Athletes,2,FALSE))))</f>
        <v>Jenna Dymond</v>
      </c>
      <c r="E303" s="67" t="str">
        <f ca="1">IF($C303="","",IF(VLOOKUP(C303,Athletes,3,FALSE)="","",VLOOKUP(C303,Athletes,3,FALSE)))</f>
        <v>CAC</v>
      </c>
      <c r="F303" s="67" t="str">
        <f ca="1">IF($C303="","",IF(ISERROR(VLOOKUP(C303,Athletes,7,FALSE)),"",VLOOKUP(C303,Athletes,7,FALSE)))</f>
        <v>U12G</v>
      </c>
      <c r="G303" s="85">
        <f ca="1">IF(M303="","",VLOOKUP($B303,INDIRECT(L303),6,FALSE))</f>
        <v>43</v>
      </c>
      <c r="H303" s="69" t="str">
        <f ca="1">"U" &amp; ROW(H303)+1-$B303 &amp; ":U" &amp; ROW(H303)-$B303+VLOOKUP(1,INDIRECT("A" &amp; ROW(H303)+1-$B303 &amp; ":B999"),2,0)</f>
        <v>U301:U305</v>
      </c>
      <c r="I303" s="69" t="str">
        <f ca="1">"R" &amp; ROW(I303)+1-$B303 &amp; ":R" &amp; ROW(I303)-$B303+VLOOKUP(1,INDIRECT("A" &amp; ROW(I303)+1-$B303 &amp; ":B999"),2,0)</f>
        <v>R301:R305</v>
      </c>
      <c r="J303" s="69" t="str">
        <f ca="1">"S" &amp; ROW(J303)+1-$B303 &amp; ":S" &amp; ROW(J303)-$B303+VLOOKUP(1,INDIRECT("A" &amp; ROW(J303)+1-$B303 &amp; ":B999"),2,0)</f>
        <v>S301:S305</v>
      </c>
      <c r="K303" s="69" t="str">
        <f ca="1">"T" &amp; ROW(K303)+1-$B303 &amp; ":T" &amp; ROW(K303)-$B303+VLOOKUP(1,INDIRECT("A" &amp; ROW(K303)+1-$B303 &amp; ":B999"),2,0)</f>
        <v>T301:T305</v>
      </c>
      <c r="L303" s="69" t="str">
        <f ca="1">"M" &amp; ROW(I303)+1-$B303 &amp; ":U" &amp; ROW(I303)-$B303+VLOOKUP(1,INDIRECT("A" &amp; ROW(I303)+1-$B303 &amp; ":B999"),2,0)</f>
        <v>M301:U305</v>
      </c>
      <c r="M303" s="5">
        <f ca="1">IF(N303="","",RANK($U303,INDIRECT(H303),0))</f>
        <v>1</v>
      </c>
      <c r="N303" s="7">
        <v>1</v>
      </c>
      <c r="O303" s="76">
        <v>50</v>
      </c>
      <c r="P303" s="76">
        <v>0</v>
      </c>
      <c r="Q303" s="76">
        <v>0</v>
      </c>
      <c r="R303" s="76">
        <f>IF(RANK($O303,$O303:$Q303,0)=1,$O303,IF(RANK($P303,$O303:$Q303,0)=1,$P303,$Q303))</f>
        <v>50</v>
      </c>
      <c r="S303" s="76">
        <f>IF(RANK($O303,$O303:$Q303,0)=2,$O303,IF(RANK($P303,$O303:$Q303,0)=2,$P303,$Q303))</f>
        <v>0</v>
      </c>
      <c r="T303" s="76">
        <f>IF(RANK($O303,$O303:$Q303,0)=3,$O303,IF(RANK($P303,$O303:$Q303,0)=3,$P303,$Q303))</f>
        <v>0</v>
      </c>
      <c r="U303" s="76">
        <f>((($R303)*10000)+$S303)*10000+$T303+$N303/1000</f>
        <v>5000000000.0010004</v>
      </c>
    </row>
    <row r="304" spans="1:23">
      <c r="A304" s="38" t="str">
        <f>IF(AND(N305=""),1,"")</f>
        <v/>
      </c>
      <c r="B304" s="84">
        <f>IF(B303="",1,B303+1)</f>
        <v>4</v>
      </c>
      <c r="C304" s="84">
        <f ca="1">IF(M304="","",VLOOKUP($B304,INDIRECT(L304),2,FALSE))</f>
        <v>17</v>
      </c>
      <c r="D304" s="67" t="str">
        <f ca="1">IF($C304="","",IF(ISERROR(VLOOKUP(C304,Athletes,2,FALSE)),"Unknown Athlete",PROPER(VLOOKUP(C304,Athletes,2,FALSE))))</f>
        <v>Kizzy Dymond</v>
      </c>
      <c r="E304" s="67" t="str">
        <f ca="1">IF($C304="","",IF(VLOOKUP(C304,Athletes,3,FALSE)="","",VLOOKUP(C304,Athletes,3,FALSE)))</f>
        <v>CAC</v>
      </c>
      <c r="F304" s="67" t="str">
        <f ca="1">IF($C304="","",IF(ISERROR(VLOOKUP(C304,Athletes,7,FALSE)),"",VLOOKUP(C304,Athletes,7,FALSE)))</f>
        <v>U12G</v>
      </c>
      <c r="G304" s="85">
        <f ca="1">IF(M304="","",VLOOKUP($B304,INDIRECT(L304),6,FALSE))</f>
        <v>42</v>
      </c>
      <c r="H304" s="69" t="str">
        <f ca="1">"U" &amp; ROW(H304)+1-$B304 &amp; ":U" &amp; ROW(H304)-$B304+VLOOKUP(1,INDIRECT("A" &amp; ROW(H304)+1-$B304 &amp; ":B999"),2,0)</f>
        <v>U301:U305</v>
      </c>
      <c r="I304" s="69" t="str">
        <f ca="1">"R" &amp; ROW(I304)+1-$B304 &amp; ":R" &amp; ROW(I304)-$B304+VLOOKUP(1,INDIRECT("A" &amp; ROW(I304)+1-$B304 &amp; ":B999"),2,0)</f>
        <v>R301:R305</v>
      </c>
      <c r="J304" s="69" t="str">
        <f ca="1">"S" &amp; ROW(J304)+1-$B304 &amp; ":S" &amp; ROW(J304)-$B304+VLOOKUP(1,INDIRECT("A" &amp; ROW(J304)+1-$B304 &amp; ":B999"),2,0)</f>
        <v>S301:S305</v>
      </c>
      <c r="K304" s="69" t="str">
        <f ca="1">"T" &amp; ROW(K304)+1-$B304 &amp; ":T" &amp; ROW(K304)-$B304+VLOOKUP(1,INDIRECT("A" &amp; ROW(K304)+1-$B304 &amp; ":B999"),2,0)</f>
        <v>T301:T305</v>
      </c>
      <c r="L304" s="69" t="str">
        <f ca="1">"M" &amp; ROW(I304)+1-$B304 &amp; ":U" &amp; ROW(I304)-$B304+VLOOKUP(1,INDIRECT("A" &amp; ROW(I304)+1-$B304 &amp; ":B999"),2,0)</f>
        <v>M301:U305</v>
      </c>
      <c r="M304" s="5">
        <f ca="1">IF(N304="","",RANK($U304,INDIRECT(H304),0))</f>
        <v>2</v>
      </c>
      <c r="N304" s="7">
        <v>3</v>
      </c>
      <c r="O304" s="76">
        <v>45</v>
      </c>
      <c r="P304" s="76">
        <v>0</v>
      </c>
      <c r="Q304" s="76">
        <v>0</v>
      </c>
      <c r="R304" s="76">
        <f>IF(RANK($O304,$O304:$Q304,0)=1,$O304,IF(RANK($P304,$O304:$Q304,0)=1,$P304,$Q304))</f>
        <v>45</v>
      </c>
      <c r="S304" s="76">
        <f>IF(RANK($O304,$O304:$Q304,0)=2,$O304,IF(RANK($P304,$O304:$Q304,0)=2,$P304,$Q304))</f>
        <v>0</v>
      </c>
      <c r="T304" s="76">
        <f>IF(RANK($O304,$O304:$Q304,0)=3,$O304,IF(RANK($P304,$O304:$Q304,0)=3,$P304,$Q304))</f>
        <v>0</v>
      </c>
      <c r="U304" s="76">
        <f>((($R304)*10000)+$S304)*10000+$T304+$N304/1000</f>
        <v>4500000000.0030003</v>
      </c>
    </row>
    <row r="305" spans="1:23">
      <c r="A305" s="38">
        <f>IF(AND(N306=""),1,"")</f>
        <v>1</v>
      </c>
      <c r="B305" s="84">
        <f>IF(B304="",1,B304+1)</f>
        <v>5</v>
      </c>
      <c r="C305" s="84">
        <f ca="1">IF(M305="","",VLOOKUP($B305,INDIRECT(L305),2,FALSE))</f>
        <v>14</v>
      </c>
      <c r="D305" s="67" t="str">
        <f ca="1">IF($C305="","",IF(ISERROR(VLOOKUP(C305,Athletes,2,FALSE)),"Unknown Athlete",PROPER(VLOOKUP(C305,Athletes,2,FALSE))))</f>
        <v>Jessica White</v>
      </c>
      <c r="E305" s="67" t="str">
        <f ca="1">IF($C305="","",IF(VLOOKUP(C305,Athletes,3,FALSE)="","",VLOOKUP(C305,Athletes,3,FALSE)))</f>
        <v>CAC</v>
      </c>
      <c r="F305" s="67" t="str">
        <f ca="1">IF($C305="","",IF(ISERROR(VLOOKUP(C305,Athletes,7,FALSE)),"",VLOOKUP(C305,Athletes,7,FALSE)))</f>
        <v>U12B</v>
      </c>
      <c r="G305" s="85">
        <f ca="1">IF(M305="","",VLOOKUP($B305,INDIRECT(L305),6,FALSE))</f>
        <v>42</v>
      </c>
      <c r="H305" s="69" t="str">
        <f ca="1">"U" &amp; ROW(H305)+1-$B305 &amp; ":U" &amp; ROW(H305)-$B305+VLOOKUP(1,INDIRECT("A" &amp; ROW(H305)+1-$B305 &amp; ":B999"),2,0)</f>
        <v>U301:U305</v>
      </c>
      <c r="I305" s="69" t="str">
        <f ca="1">"R" &amp; ROW(I305)+1-$B305 &amp; ":R" &amp; ROW(I305)-$B305+VLOOKUP(1,INDIRECT("A" &amp; ROW(I305)+1-$B305 &amp; ":B999"),2,0)</f>
        <v>R301:R305</v>
      </c>
      <c r="J305" s="69" t="str">
        <f ca="1">"S" &amp; ROW(J305)+1-$B305 &amp; ":S" &amp; ROW(J305)-$B305+VLOOKUP(1,INDIRECT("A" &amp; ROW(J305)+1-$B305 &amp; ":B999"),2,0)</f>
        <v>S301:S305</v>
      </c>
      <c r="K305" s="69" t="str">
        <f ca="1">"T" &amp; ROW(K305)+1-$B305 &amp; ":T" &amp; ROW(K305)-$B305+VLOOKUP(1,INDIRECT("A" &amp; ROW(K305)+1-$B305 &amp; ":B999"),2,0)</f>
        <v>T301:T305</v>
      </c>
      <c r="L305" s="69" t="str">
        <f ca="1">"M" &amp; ROW(I305)+1-$B305 &amp; ":U" &amp; ROW(I305)-$B305+VLOOKUP(1,INDIRECT("A" &amp; ROW(I305)+1-$B305 &amp; ":B999"),2,0)</f>
        <v>M301:U305</v>
      </c>
      <c r="M305" s="5">
        <f ca="1">IF(N305="","",RANK($U305,INDIRECT(H305),0))</f>
        <v>5</v>
      </c>
      <c r="N305" s="7">
        <v>14</v>
      </c>
      <c r="O305" s="76">
        <v>42</v>
      </c>
      <c r="P305" s="76">
        <v>0</v>
      </c>
      <c r="Q305" s="76">
        <v>0</v>
      </c>
      <c r="R305" s="76">
        <f>IF(RANK($O305,$O305:$Q305,0)=1,$O305,IF(RANK($P305,$O305:$Q305,0)=1,$P305,$Q305))</f>
        <v>42</v>
      </c>
      <c r="S305" s="76">
        <f>IF(RANK($O305,$O305:$Q305,0)=2,$O305,IF(RANK($P305,$O305:$Q305,0)=2,$P305,$Q305))</f>
        <v>0</v>
      </c>
      <c r="T305" s="76">
        <f>IF(RANK($O305,$O305:$Q305,0)=3,$O305,IF(RANK($P305,$O305:$Q305,0)=3,$P305,$Q305))</f>
        <v>0</v>
      </c>
      <c r="U305" s="76">
        <f>((($R305)*10000)+$S305)*10000+$T305+$N305/1000</f>
        <v>4200000000.0139999</v>
      </c>
    </row>
    <row r="306" spans="1:2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</row>
    <row r="307" spans="1:2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</row>
    <row r="308" spans="1:2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</row>
    <row r="309" spans="1:23" ht="18">
      <c r="B309" s="66" t="s">
        <v>10</v>
      </c>
      <c r="C309" s="66" t="s">
        <v>171</v>
      </c>
      <c r="E309" s="66"/>
      <c r="G309" s="68"/>
      <c r="N309" s="70" t="s">
        <v>15</v>
      </c>
      <c r="O309" s="71"/>
      <c r="P309" s="71"/>
      <c r="Q309" s="72"/>
      <c r="R309" s="72"/>
      <c r="S309" s="72"/>
      <c r="T309" s="72"/>
      <c r="U309" s="73"/>
      <c r="V309" s="73"/>
      <c r="W309" s="73"/>
    </row>
    <row r="310" spans="1:23" ht="15.75" customHeight="1">
      <c r="B310" s="66"/>
      <c r="D310" s="66"/>
      <c r="E310" s="74"/>
      <c r="N310" s="5"/>
      <c r="R310" s="76"/>
      <c r="S310" s="76"/>
      <c r="T310" s="76"/>
    </row>
    <row r="311" spans="1:23" ht="15.75" thickBot="1">
      <c r="A311" s="40" t="s">
        <v>50</v>
      </c>
      <c r="B311" s="10" t="s">
        <v>9</v>
      </c>
      <c r="C311" s="10" t="s">
        <v>62</v>
      </c>
      <c r="D311" s="10" t="s">
        <v>6</v>
      </c>
      <c r="E311" s="10" t="s">
        <v>7</v>
      </c>
      <c r="F311" s="10" t="s">
        <v>49</v>
      </c>
      <c r="G311" s="43" t="s">
        <v>22</v>
      </c>
      <c r="H311" s="79" t="s">
        <v>54</v>
      </c>
      <c r="I311" s="79" t="s">
        <v>51</v>
      </c>
      <c r="J311" s="79" t="s">
        <v>52</v>
      </c>
      <c r="K311" s="79" t="s">
        <v>53</v>
      </c>
      <c r="L311" s="79" t="s">
        <v>24</v>
      </c>
      <c r="M311" s="80" t="s">
        <v>23</v>
      </c>
      <c r="N311" s="81" t="s">
        <v>62</v>
      </c>
      <c r="O311" s="82" t="s">
        <v>16</v>
      </c>
      <c r="P311" s="82" t="s">
        <v>17</v>
      </c>
      <c r="Q311" s="82" t="s">
        <v>18</v>
      </c>
      <c r="R311" s="83" t="s">
        <v>19</v>
      </c>
      <c r="S311" s="83" t="s">
        <v>20</v>
      </c>
      <c r="T311" s="83" t="s">
        <v>21</v>
      </c>
      <c r="U311" s="80" t="s">
        <v>22</v>
      </c>
    </row>
    <row r="312" spans="1:23" ht="15">
      <c r="B312" s="77"/>
      <c r="C312" s="77"/>
      <c r="D312" s="77"/>
      <c r="E312" s="77"/>
      <c r="F312" s="77"/>
      <c r="G312" s="78"/>
      <c r="H312" s="69"/>
      <c r="I312" s="69"/>
      <c r="N312" s="5"/>
      <c r="R312" s="76"/>
      <c r="S312" s="76"/>
      <c r="T312" s="76"/>
      <c r="U312" s="76"/>
    </row>
    <row r="313" spans="1:23">
      <c r="A313" s="38">
        <f>IF(AND(N314=""),1,"")</f>
        <v>1</v>
      </c>
      <c r="B313" s="84">
        <f>IF(B312="",1,B312+1)</f>
        <v>1</v>
      </c>
      <c r="C313" s="84">
        <f ca="1">IF(M313="","",VLOOKUP($B313,INDIRECT(L313),2,FALSE))</f>
        <v>15</v>
      </c>
      <c r="D313" s="67" t="str">
        <f ca="1">IF($C313="","",IF(ISERROR(VLOOKUP(C313,Athletes,2,FALSE)),"Unknown Athlete",PROPER(VLOOKUP(C313,Athletes,2,FALSE))))</f>
        <v>Rhys Johns</v>
      </c>
      <c r="E313" s="67" t="str">
        <f ca="1">IF($C313="","",IF(VLOOKUP(C313,Athletes,3,FALSE)="","",VLOOKUP(C313,Athletes,3,FALSE)))</f>
        <v>CAC</v>
      </c>
      <c r="F313" s="67" t="str">
        <f ca="1">IF($C313="","",IF(ISERROR(VLOOKUP(C313,Athletes,7,FALSE)),"",VLOOKUP(C313,Athletes,7,FALSE)))</f>
        <v>U11B</v>
      </c>
      <c r="G313" s="85">
        <f ca="1">IF(M313="","",VLOOKUP($B313,INDIRECT(L313),6,FALSE))</f>
        <v>39</v>
      </c>
      <c r="H313" s="69" t="str">
        <f ca="1">"U" &amp; ROW(H313)+1-$B313 &amp; ":U" &amp; ROW(H313)-$B313+VLOOKUP(1,INDIRECT("A" &amp; ROW(H313)+1-$B313 &amp; ":B999"),2,0)</f>
        <v>U313:U313</v>
      </c>
      <c r="I313" s="69" t="str">
        <f ca="1">"R" &amp; ROW(I313)+1-$B313 &amp; ":R" &amp; ROW(I313)-$B313+VLOOKUP(1,INDIRECT("A" &amp; ROW(I313)+1-$B313 &amp; ":B999"),2,0)</f>
        <v>R313:R313</v>
      </c>
      <c r="J313" s="69" t="str">
        <f ca="1">"S" &amp; ROW(J313)+1-$B313 &amp; ":S" &amp; ROW(J313)-$B313+VLOOKUP(1,INDIRECT("A" &amp; ROW(J313)+1-$B313 &amp; ":B999"),2,0)</f>
        <v>S313:S313</v>
      </c>
      <c r="K313" s="69" t="str">
        <f ca="1">"T" &amp; ROW(K313)+1-$B313 &amp; ":T" &amp; ROW(K313)-$B313+VLOOKUP(1,INDIRECT("A" &amp; ROW(K313)+1-$B313 &amp; ":B999"),2,0)</f>
        <v>T313:T313</v>
      </c>
      <c r="L313" s="69" t="str">
        <f ca="1">"M" &amp; ROW(I313)+1-$B313 &amp; ":U" &amp; ROW(I313)-$B313+VLOOKUP(1,INDIRECT("A" &amp; ROW(I313)+1-$B313 &amp; ":B999"),2,0)</f>
        <v>M313:U313</v>
      </c>
      <c r="M313" s="5">
        <f ca="1">IF(N313="","",RANK($U313,INDIRECT(H313),0))</f>
        <v>1</v>
      </c>
      <c r="N313" s="7">
        <v>15</v>
      </c>
      <c r="O313" s="76">
        <v>39</v>
      </c>
      <c r="P313" s="76">
        <v>0</v>
      </c>
      <c r="Q313" s="76">
        <v>0</v>
      </c>
      <c r="R313" s="76">
        <f>IF(RANK($O313,$O313:$Q313,0)=1,$O313,IF(RANK($P313,$O313:$Q313,0)=1,$P313,$Q313))</f>
        <v>39</v>
      </c>
      <c r="S313" s="76">
        <f>IF(RANK($O313,$O313:$Q313,0)=2,$O313,IF(RANK($P313,$O313:$Q313,0)=2,$P313,$Q313))</f>
        <v>0</v>
      </c>
      <c r="T313" s="76">
        <f>IF(RANK($O313,$O313:$Q313,0)=3,$O313,IF(RANK($P313,$O313:$Q313,0)=3,$P313,$Q313))</f>
        <v>0</v>
      </c>
      <c r="U313" s="76">
        <f>((($R313)*10000)+$S313)*10000+$T313+$N313/1000</f>
        <v>3900000000.0149999</v>
      </c>
    </row>
    <row r="314" spans="1:2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</row>
    <row r="315" spans="1:2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</row>
    <row r="316" spans="1:2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</row>
    <row r="317" spans="1:23" ht="18">
      <c r="B317" s="66" t="s">
        <v>10</v>
      </c>
      <c r="C317" s="66" t="s">
        <v>172</v>
      </c>
      <c r="E317" s="66"/>
      <c r="G317" s="68"/>
      <c r="N317" s="70" t="s">
        <v>15</v>
      </c>
      <c r="O317" s="71"/>
      <c r="P317" s="71"/>
      <c r="Q317" s="72"/>
      <c r="R317" s="72"/>
      <c r="S317" s="72"/>
      <c r="T317" s="72"/>
      <c r="U317" s="73"/>
      <c r="V317" s="73"/>
      <c r="W317" s="73"/>
    </row>
    <row r="318" spans="1:23" ht="15.75" customHeight="1">
      <c r="B318" s="66"/>
      <c r="D318" s="66"/>
      <c r="E318" s="74"/>
      <c r="N318" s="5"/>
      <c r="R318" s="76"/>
      <c r="S318" s="76"/>
      <c r="T318" s="76"/>
    </row>
    <row r="319" spans="1:23" ht="15.75" thickBot="1">
      <c r="A319" s="40" t="s">
        <v>50</v>
      </c>
      <c r="B319" s="10" t="s">
        <v>9</v>
      </c>
      <c r="C319" s="10" t="s">
        <v>62</v>
      </c>
      <c r="D319" s="10" t="s">
        <v>6</v>
      </c>
      <c r="E319" s="10" t="s">
        <v>7</v>
      </c>
      <c r="F319" s="10" t="s">
        <v>49</v>
      </c>
      <c r="G319" s="43" t="s">
        <v>22</v>
      </c>
      <c r="H319" s="79" t="s">
        <v>54</v>
      </c>
      <c r="I319" s="79" t="s">
        <v>51</v>
      </c>
      <c r="J319" s="79" t="s">
        <v>52</v>
      </c>
      <c r="K319" s="79" t="s">
        <v>53</v>
      </c>
      <c r="L319" s="79" t="s">
        <v>24</v>
      </c>
      <c r="M319" s="80" t="s">
        <v>23</v>
      </c>
      <c r="N319" s="81" t="s">
        <v>62</v>
      </c>
      <c r="O319" s="82" t="s">
        <v>16</v>
      </c>
      <c r="P319" s="82" t="s">
        <v>17</v>
      </c>
      <c r="Q319" s="82" t="s">
        <v>18</v>
      </c>
      <c r="R319" s="83" t="s">
        <v>19</v>
      </c>
      <c r="S319" s="83" t="s">
        <v>20</v>
      </c>
      <c r="T319" s="83" t="s">
        <v>21</v>
      </c>
      <c r="U319" s="80" t="s">
        <v>22</v>
      </c>
    </row>
    <row r="320" spans="1:23" ht="15">
      <c r="B320" s="77"/>
      <c r="C320" s="77"/>
      <c r="D320" s="77"/>
      <c r="E320" s="77"/>
      <c r="F320" s="77"/>
      <c r="G320" s="78"/>
      <c r="H320" s="69"/>
      <c r="I320" s="69"/>
      <c r="N320" s="5"/>
      <c r="R320" s="76"/>
      <c r="S320" s="76"/>
      <c r="T320" s="76"/>
      <c r="U320" s="76"/>
    </row>
    <row r="321" spans="1:23">
      <c r="A321" s="38" t="str">
        <f>IF(AND(N322=""),1,"")</f>
        <v/>
      </c>
      <c r="B321" s="84">
        <f>IF(B320="",1,B320+1)</f>
        <v>1</v>
      </c>
      <c r="C321" s="84">
        <f ca="1">IF(M321="","",VLOOKUP($B321,INDIRECT(L321),2,FALSE))</f>
        <v>11</v>
      </c>
      <c r="D321" s="67" t="str">
        <f ca="1">IF($C321="","",IF(ISERROR(VLOOKUP(C321,Athletes,2,FALSE)),"Unknown Athlete",PROPER(VLOOKUP(C321,Athletes,2,FALSE))))</f>
        <v>Zoe Lawrence</v>
      </c>
      <c r="E321" s="67" t="str">
        <f ca="1">IF($C321="","",IF(VLOOKUP(C321,Athletes,3,FALSE)="","",VLOOKUP(C321,Athletes,3,FALSE)))</f>
        <v>CAC</v>
      </c>
      <c r="F321" s="67" t="str">
        <f ca="1">IF($C321="","",IF(ISERROR(VLOOKUP(C321,Athletes,7,FALSE)),"",VLOOKUP(C321,Athletes,7,FALSE)))</f>
        <v>U11G</v>
      </c>
      <c r="G321" s="85">
        <f ca="1">IF(M321="","",VLOOKUP($B321,INDIRECT(L321),6,FALSE))</f>
        <v>48</v>
      </c>
      <c r="H321" s="69" t="str">
        <f ca="1">"U" &amp; ROW(H321)+1-$B321 &amp; ":U" &amp; ROW(H321)-$B321+VLOOKUP(1,INDIRECT("A" &amp; ROW(H321)+1-$B321 &amp; ":B999"),2,0)</f>
        <v>U321:U322</v>
      </c>
      <c r="I321" s="69" t="str">
        <f ca="1">"R" &amp; ROW(I321)+1-$B321 &amp; ":R" &amp; ROW(I321)-$B321+VLOOKUP(1,INDIRECT("A" &amp; ROW(I321)+1-$B321 &amp; ":B999"),2,0)</f>
        <v>R321:R322</v>
      </c>
      <c r="J321" s="69" t="str">
        <f ca="1">"S" &amp; ROW(J321)+1-$B321 &amp; ":S" &amp; ROW(J321)-$B321+VLOOKUP(1,INDIRECT("A" &amp; ROW(J321)+1-$B321 &amp; ":B999"),2,0)</f>
        <v>S321:S322</v>
      </c>
      <c r="K321" s="69" t="str">
        <f ca="1">"T" &amp; ROW(K321)+1-$B321 &amp; ":T" &amp; ROW(K321)-$B321+VLOOKUP(1,INDIRECT("A" &amp; ROW(K321)+1-$B321 &amp; ":B999"),2,0)</f>
        <v>T321:T322</v>
      </c>
      <c r="L321" s="69" t="str">
        <f ca="1">"M" &amp; ROW(I321)+1-$B321 &amp; ":U" &amp; ROW(I321)-$B321+VLOOKUP(1,INDIRECT("A" &amp; ROW(I321)+1-$B321 &amp; ":B999"),2,0)</f>
        <v>M321:U322</v>
      </c>
      <c r="M321" s="5">
        <f ca="1">IF(N321="","",RANK($U321,INDIRECT(H321),0))</f>
        <v>1</v>
      </c>
      <c r="N321" s="7">
        <v>11</v>
      </c>
      <c r="O321" s="76">
        <v>48</v>
      </c>
      <c r="P321" s="76">
        <v>0</v>
      </c>
      <c r="Q321" s="76">
        <v>0</v>
      </c>
      <c r="R321" s="76">
        <f>IF(RANK($O321,$O321:$Q321,0)=1,$O321,IF(RANK($P321,$O321:$Q321,0)=1,$P321,$Q321))</f>
        <v>48</v>
      </c>
      <c r="S321" s="76">
        <f>IF(RANK($O321,$O321:$Q321,0)=2,$O321,IF(RANK($P321,$O321:$Q321,0)=2,$P321,$Q321))</f>
        <v>0</v>
      </c>
      <c r="T321" s="76">
        <f>IF(RANK($O321,$O321:$Q321,0)=3,$O321,IF(RANK($P321,$O321:$Q321,0)=3,$P321,$Q321))</f>
        <v>0</v>
      </c>
      <c r="U321" s="76">
        <f>((($R321)*10000)+$S321)*10000+$T321+$N321/1000</f>
        <v>4800000000.0109997</v>
      </c>
    </row>
    <row r="322" spans="1:23">
      <c r="A322" s="38">
        <f>IF(AND(N323=""),1,"")</f>
        <v>1</v>
      </c>
      <c r="B322" s="84">
        <f>IF(B321="",1,B321+1)</f>
        <v>2</v>
      </c>
      <c r="C322" s="84">
        <f ca="1">IF(M322="","",VLOOKUP($B322,INDIRECT(L322),2,FALSE))</f>
        <v>12</v>
      </c>
      <c r="D322" s="67" t="str">
        <f ca="1">IF($C322="","",IF(ISERROR(VLOOKUP(C322,Athletes,2,FALSE)),"Unknown Athlete",PROPER(VLOOKUP(C322,Athletes,2,FALSE))))</f>
        <v>Catherine Groves</v>
      </c>
      <c r="E322" s="67" t="str">
        <f ca="1">IF($C322="","",IF(VLOOKUP(C322,Athletes,3,FALSE)="","",VLOOKUP(C322,Athletes,3,FALSE)))</f>
        <v>CAC</v>
      </c>
      <c r="F322" s="67" t="str">
        <f ca="1">IF($C322="","",IF(ISERROR(VLOOKUP(C322,Athletes,7,FALSE)),"",VLOOKUP(C322,Athletes,7,FALSE)))</f>
        <v>U11G</v>
      </c>
      <c r="G322" s="85">
        <f ca="1">IF(M322="","",VLOOKUP($B322,INDIRECT(L322),6,FALSE))</f>
        <v>47</v>
      </c>
      <c r="H322" s="69" t="str">
        <f ca="1">"U" &amp; ROW(H322)+1-$B322 &amp; ":U" &amp; ROW(H322)-$B322+VLOOKUP(1,INDIRECT("A" &amp; ROW(H322)+1-$B322 &amp; ":B999"),2,0)</f>
        <v>U321:U322</v>
      </c>
      <c r="I322" s="69" t="str">
        <f ca="1">"R" &amp; ROW(I322)+1-$B322 &amp; ":R" &amp; ROW(I322)-$B322+VLOOKUP(1,INDIRECT("A" &amp; ROW(I322)+1-$B322 &amp; ":B999"),2,0)</f>
        <v>R321:R322</v>
      </c>
      <c r="J322" s="69" t="str">
        <f ca="1">"S" &amp; ROW(J322)+1-$B322 &amp; ":S" &amp; ROW(J322)-$B322+VLOOKUP(1,INDIRECT("A" &amp; ROW(J322)+1-$B322 &amp; ":B999"),2,0)</f>
        <v>S321:S322</v>
      </c>
      <c r="K322" s="69" t="str">
        <f ca="1">"T" &amp; ROW(K322)+1-$B322 &amp; ":T" &amp; ROW(K322)-$B322+VLOOKUP(1,INDIRECT("A" &amp; ROW(K322)+1-$B322 &amp; ":B999"),2,0)</f>
        <v>T321:T322</v>
      </c>
      <c r="L322" s="69" t="str">
        <f ca="1">"M" &amp; ROW(I322)+1-$B322 &amp; ":U" &amp; ROW(I322)-$B322+VLOOKUP(1,INDIRECT("A" &amp; ROW(I322)+1-$B322 &amp; ":B999"),2,0)</f>
        <v>M321:U322</v>
      </c>
      <c r="M322" s="5">
        <f ca="1">IF(N322="","",RANK($U322,INDIRECT(H322),0))</f>
        <v>2</v>
      </c>
      <c r="N322" s="7">
        <v>12</v>
      </c>
      <c r="O322" s="76">
        <v>47</v>
      </c>
      <c r="P322" s="76">
        <v>0</v>
      </c>
      <c r="Q322" s="76">
        <v>0</v>
      </c>
      <c r="R322" s="76">
        <f>IF(RANK($O322,$O322:$Q322,0)=1,$O322,IF(RANK($P322,$O322:$Q322,0)=1,$P322,$Q322))</f>
        <v>47</v>
      </c>
      <c r="S322" s="76">
        <f>IF(RANK($O322,$O322:$Q322,0)=2,$O322,IF(RANK($P322,$O322:$Q322,0)=2,$P322,$Q322))</f>
        <v>0</v>
      </c>
      <c r="T322" s="76">
        <f>IF(RANK($O322,$O322:$Q322,0)=3,$O322,IF(RANK($P322,$O322:$Q322,0)=3,$P322,$Q322))</f>
        <v>0</v>
      </c>
      <c r="U322" s="76">
        <f>((($R322)*10000)+$S322)*10000+$T322+$N322/1000</f>
        <v>4700000000.0120001</v>
      </c>
    </row>
    <row r="323" spans="1:2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</row>
    <row r="324" spans="1:2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</row>
    <row r="325" spans="1:2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</row>
    <row r="326" spans="1:23" ht="18">
      <c r="B326" s="66" t="s">
        <v>10</v>
      </c>
      <c r="C326" s="66" t="s">
        <v>173</v>
      </c>
      <c r="E326" s="66"/>
      <c r="G326" s="68"/>
      <c r="N326" s="70" t="s">
        <v>15</v>
      </c>
      <c r="O326" s="71"/>
      <c r="P326" s="71"/>
      <c r="Q326" s="72"/>
      <c r="R326" s="72"/>
      <c r="S326" s="72"/>
      <c r="T326" s="72"/>
      <c r="U326" s="73"/>
      <c r="V326" s="73"/>
      <c r="W326" s="73"/>
    </row>
    <row r="327" spans="1:23" ht="15.75" customHeight="1">
      <c r="B327" s="66"/>
      <c r="D327" s="66"/>
      <c r="E327" s="74"/>
      <c r="N327" s="5"/>
      <c r="R327" s="76"/>
      <c r="S327" s="76"/>
      <c r="T327" s="76"/>
    </row>
    <row r="328" spans="1:23" ht="15.75" thickBot="1">
      <c r="A328" s="40" t="s">
        <v>50</v>
      </c>
      <c r="B328" s="10" t="s">
        <v>9</v>
      </c>
      <c r="C328" s="10" t="s">
        <v>62</v>
      </c>
      <c r="D328" s="10" t="s">
        <v>6</v>
      </c>
      <c r="E328" s="10" t="s">
        <v>7</v>
      </c>
      <c r="F328" s="10" t="s">
        <v>49</v>
      </c>
      <c r="G328" s="43" t="s">
        <v>22</v>
      </c>
      <c r="H328" s="79" t="s">
        <v>54</v>
      </c>
      <c r="I328" s="79" t="s">
        <v>51</v>
      </c>
      <c r="J328" s="79" t="s">
        <v>52</v>
      </c>
      <c r="K328" s="79" t="s">
        <v>53</v>
      </c>
      <c r="L328" s="79" t="s">
        <v>24</v>
      </c>
      <c r="M328" s="80" t="s">
        <v>23</v>
      </c>
      <c r="N328" s="81" t="s">
        <v>62</v>
      </c>
      <c r="O328" s="82" t="s">
        <v>16</v>
      </c>
      <c r="P328" s="82" t="s">
        <v>17</v>
      </c>
      <c r="Q328" s="82" t="s">
        <v>18</v>
      </c>
      <c r="R328" s="83" t="s">
        <v>19</v>
      </c>
      <c r="S328" s="83" t="s">
        <v>20</v>
      </c>
      <c r="T328" s="83" t="s">
        <v>21</v>
      </c>
      <c r="U328" s="80" t="s">
        <v>22</v>
      </c>
    </row>
    <row r="329" spans="1:23" ht="15">
      <c r="B329" s="77"/>
      <c r="C329" s="77"/>
      <c r="D329" s="77"/>
      <c r="E329" s="77"/>
      <c r="F329" s="77"/>
      <c r="G329" s="78"/>
      <c r="H329" s="69"/>
      <c r="I329" s="69"/>
      <c r="N329" s="5"/>
      <c r="R329" s="76"/>
      <c r="S329" s="76"/>
      <c r="T329" s="76"/>
      <c r="U329" s="76"/>
    </row>
    <row r="330" spans="1:23">
      <c r="A330" s="38" t="str">
        <f>IF(AND(N331=""),1,"")</f>
        <v/>
      </c>
      <c r="B330" s="84">
        <f>IF(B329="",1,B329+1)</f>
        <v>1</v>
      </c>
      <c r="C330" s="84">
        <f ca="1">IF(M330="","",VLOOKUP($B330,INDIRECT(L330),2,FALSE))</f>
        <v>13</v>
      </c>
      <c r="D330" s="67" t="str">
        <f ca="1">IF($C330="","",IF(ISERROR(VLOOKUP(C330,Athletes,2,FALSE)),"Unknown Athlete",PROPER(VLOOKUP(C330,Athletes,2,FALSE))))</f>
        <v>Ayden Daiearnshaw</v>
      </c>
      <c r="E330" s="67" t="str">
        <f ca="1">IF($C330="","",IF(VLOOKUP(C330,Athletes,3,FALSE)="","",VLOOKUP(C330,Athletes,3,FALSE)))</f>
        <v>CAC</v>
      </c>
      <c r="F330" s="67" t="str">
        <f ca="1">IF($C330="","",IF(ISERROR(VLOOKUP(C330,Athletes,7,FALSE)),"",VLOOKUP(C330,Athletes,7,FALSE)))</f>
        <v>U10B</v>
      </c>
      <c r="G330" s="85">
        <f ca="1">IF(M330="","",VLOOKUP($B330,INDIRECT(L330),6,FALSE))</f>
        <v>44</v>
      </c>
      <c r="H330" s="69" t="str">
        <f ca="1">"U" &amp; ROW(H330)+1-$B330 &amp; ":U" &amp; ROW(H330)-$B330+VLOOKUP(1,INDIRECT("A" &amp; ROW(H330)+1-$B330 &amp; ":B999"),2,0)</f>
        <v>U330:U333</v>
      </c>
      <c r="I330" s="69" t="str">
        <f ca="1">"R" &amp; ROW(I330)+1-$B330 &amp; ":R" &amp; ROW(I330)-$B330+VLOOKUP(1,INDIRECT("A" &amp; ROW(I330)+1-$B330 &amp; ":B999"),2,0)</f>
        <v>R330:R333</v>
      </c>
      <c r="J330" s="69" t="str">
        <f ca="1">"S" &amp; ROW(J330)+1-$B330 &amp; ":S" &amp; ROW(J330)-$B330+VLOOKUP(1,INDIRECT("A" &amp; ROW(J330)+1-$B330 &amp; ":B999"),2,0)</f>
        <v>S330:S333</v>
      </c>
      <c r="K330" s="69" t="str">
        <f ca="1">"T" &amp; ROW(K330)+1-$B330 &amp; ":T" &amp; ROW(K330)-$B330+VLOOKUP(1,INDIRECT("A" &amp; ROW(K330)+1-$B330 &amp; ":B999"),2,0)</f>
        <v>T330:T333</v>
      </c>
      <c r="L330" s="69" t="str">
        <f ca="1">"M" &amp; ROW(I330)+1-$B330 &amp; ":U" &amp; ROW(I330)-$B330+VLOOKUP(1,INDIRECT("A" &amp; ROW(I330)+1-$B330 &amp; ":B999"),2,0)</f>
        <v>M330:U333</v>
      </c>
      <c r="M330" s="5">
        <f ca="1">IF(N330="","",RANK($U330,INDIRECT(H330),0))</f>
        <v>2</v>
      </c>
      <c r="N330" s="7">
        <v>19</v>
      </c>
      <c r="O330" s="76">
        <v>42</v>
      </c>
      <c r="P330" s="76">
        <v>0</v>
      </c>
      <c r="Q330" s="76">
        <v>0</v>
      </c>
      <c r="R330" s="76">
        <f>IF(RANK($O330,$O330:$Q330,0)=1,$O330,IF(RANK($P330,$O330:$Q330,0)=1,$P330,$Q330))</f>
        <v>42</v>
      </c>
      <c r="S330" s="76">
        <f>IF(RANK($O330,$O330:$Q330,0)=2,$O330,IF(RANK($P330,$O330:$Q330,0)=2,$P330,$Q330))</f>
        <v>0</v>
      </c>
      <c r="T330" s="76">
        <f>IF(RANK($O330,$O330:$Q330,0)=3,$O330,IF(RANK($P330,$O330:$Q330,0)=3,$P330,$Q330))</f>
        <v>0</v>
      </c>
      <c r="U330" s="76">
        <f>((($R330)*10000)+$S330)*10000+$T330+$N330/1000</f>
        <v>4200000000.0190001</v>
      </c>
    </row>
    <row r="331" spans="1:23">
      <c r="A331" s="38" t="str">
        <f>IF(AND(N332=""),1,"")</f>
        <v/>
      </c>
      <c r="B331" s="84">
        <f>IF(B330="",1,B330+1)</f>
        <v>2</v>
      </c>
      <c r="C331" s="84">
        <f ca="1">IF(M331="","",VLOOKUP($B331,INDIRECT(L331),2,FALSE))</f>
        <v>19</v>
      </c>
      <c r="D331" s="67" t="str">
        <f ca="1">IF($C331="","",IF(ISERROR(VLOOKUP(C331,Athletes,2,FALSE)),"Unknown Athlete",PROPER(VLOOKUP(C331,Athletes,2,FALSE))))</f>
        <v>Isaac Ketterer</v>
      </c>
      <c r="E331" s="67" t="str">
        <f ca="1">IF($C331="","",IF(VLOOKUP(C331,Athletes,3,FALSE)="","",VLOOKUP(C331,Athletes,3,FALSE)))</f>
        <v>N+P</v>
      </c>
      <c r="F331" s="67" t="str">
        <f ca="1">IF($C331="","",IF(ISERROR(VLOOKUP(C331,Athletes,7,FALSE)),"",VLOOKUP(C331,Athletes,7,FALSE)))</f>
        <v>U10B</v>
      </c>
      <c r="G331" s="85">
        <f ca="1">IF(M331="","",VLOOKUP($B331,INDIRECT(L331),6,FALSE))</f>
        <v>42</v>
      </c>
      <c r="H331" s="69" t="str">
        <f ca="1">"U" &amp; ROW(H331)+1-$B331 &amp; ":U" &amp; ROW(H331)-$B331+VLOOKUP(1,INDIRECT("A" &amp; ROW(H331)+1-$B331 &amp; ":B999"),2,0)</f>
        <v>U330:U333</v>
      </c>
      <c r="I331" s="69" t="str">
        <f ca="1">"R" &amp; ROW(I331)+1-$B331 &amp; ":R" &amp; ROW(I331)-$B331+VLOOKUP(1,INDIRECT("A" &amp; ROW(I331)+1-$B331 &amp; ":B999"),2,0)</f>
        <v>R330:R333</v>
      </c>
      <c r="J331" s="69" t="str">
        <f ca="1">"S" &amp; ROW(J331)+1-$B331 &amp; ":S" &amp; ROW(J331)-$B331+VLOOKUP(1,INDIRECT("A" &amp; ROW(J331)+1-$B331 &amp; ":B999"),2,0)</f>
        <v>S330:S333</v>
      </c>
      <c r="K331" s="69" t="str">
        <f ca="1">"T" &amp; ROW(K331)+1-$B331 &amp; ":T" &amp; ROW(K331)-$B331+VLOOKUP(1,INDIRECT("A" &amp; ROW(K331)+1-$B331 &amp; ":B999"),2,0)</f>
        <v>T330:T333</v>
      </c>
      <c r="L331" s="69" t="str">
        <f ca="1">"M" &amp; ROW(I331)+1-$B331 &amp; ":U" &amp; ROW(I331)-$B331+VLOOKUP(1,INDIRECT("A" &amp; ROW(I331)+1-$B331 &amp; ":B999"),2,0)</f>
        <v>M330:U333</v>
      </c>
      <c r="M331" s="5">
        <f ca="1">IF(N331="","",RANK($U331,INDIRECT(H331),0))</f>
        <v>3</v>
      </c>
      <c r="N331" s="7">
        <v>6</v>
      </c>
      <c r="O331" s="76">
        <v>30</v>
      </c>
      <c r="P331" s="76">
        <v>0</v>
      </c>
      <c r="Q331" s="76">
        <v>0</v>
      </c>
      <c r="R331" s="76">
        <f>IF(RANK($O331,$O331:$Q331,0)=1,$O331,IF(RANK($P331,$O331:$Q331,0)=1,$P331,$Q331))</f>
        <v>30</v>
      </c>
      <c r="S331" s="76">
        <f>IF(RANK($O331,$O331:$Q331,0)=2,$O331,IF(RANK($P331,$O331:$Q331,0)=2,$P331,$Q331))</f>
        <v>0</v>
      </c>
      <c r="T331" s="76">
        <f>IF(RANK($O331,$O331:$Q331,0)=3,$O331,IF(RANK($P331,$O331:$Q331,0)=3,$P331,$Q331))</f>
        <v>0</v>
      </c>
      <c r="U331" s="76">
        <f>((($R331)*10000)+$S331)*10000+$T331+$N331/1000</f>
        <v>3000000000.006</v>
      </c>
    </row>
    <row r="332" spans="1:23">
      <c r="A332" s="38" t="str">
        <f>IF(AND(N333=""),1,"")</f>
        <v/>
      </c>
      <c r="B332" s="84">
        <f>IF(B331="",1,B331+1)</f>
        <v>3</v>
      </c>
      <c r="C332" s="84">
        <f ca="1">IF(M332="","",VLOOKUP($B332,INDIRECT(L332),2,FALSE))</f>
        <v>6</v>
      </c>
      <c r="D332" s="67" t="str">
        <f ca="1">IF($C332="","",IF(ISERROR(VLOOKUP(C332,Athletes,2,FALSE)),"Unknown Athlete",PROPER(VLOOKUP(C332,Athletes,2,FALSE))))</f>
        <v>Thomas Keaney</v>
      </c>
      <c r="E332" s="67" t="str">
        <f ca="1">IF($C332="","",IF(VLOOKUP(C332,Athletes,3,FALSE)="","",VLOOKUP(C332,Athletes,3,FALSE)))</f>
        <v>CAC</v>
      </c>
      <c r="F332" s="67" t="str">
        <f ca="1">IF($C332="","",IF(ISERROR(VLOOKUP(C332,Athletes,7,FALSE)),"",VLOOKUP(C332,Athletes,7,FALSE)))</f>
        <v>U10B</v>
      </c>
      <c r="G332" s="85">
        <f ca="1">IF(M332="","",VLOOKUP($B332,INDIRECT(L332),6,FALSE))</f>
        <v>30</v>
      </c>
      <c r="H332" s="69" t="str">
        <f ca="1">"U" &amp; ROW(H332)+1-$B332 &amp; ":U" &amp; ROW(H332)-$B332+VLOOKUP(1,INDIRECT("A" &amp; ROW(H332)+1-$B332 &amp; ":B999"),2,0)</f>
        <v>U330:U333</v>
      </c>
      <c r="I332" s="69" t="str">
        <f ca="1">"R" &amp; ROW(I332)+1-$B332 &amp; ":R" &amp; ROW(I332)-$B332+VLOOKUP(1,INDIRECT("A" &amp; ROW(I332)+1-$B332 &amp; ":B999"),2,0)</f>
        <v>R330:R333</v>
      </c>
      <c r="J332" s="69" t="str">
        <f ca="1">"S" &amp; ROW(J332)+1-$B332 &amp; ":S" &amp; ROW(J332)-$B332+VLOOKUP(1,INDIRECT("A" &amp; ROW(J332)+1-$B332 &amp; ":B999"),2,0)</f>
        <v>S330:S333</v>
      </c>
      <c r="K332" s="69" t="str">
        <f ca="1">"T" &amp; ROW(K332)+1-$B332 &amp; ":T" &amp; ROW(K332)-$B332+VLOOKUP(1,INDIRECT("A" &amp; ROW(K332)+1-$B332 &amp; ":B999"),2,0)</f>
        <v>T330:T333</v>
      </c>
      <c r="L332" s="69" t="str">
        <f ca="1">"M" &amp; ROW(I332)+1-$B332 &amp; ":U" &amp; ROW(I332)-$B332+VLOOKUP(1,INDIRECT("A" &amp; ROW(I332)+1-$B332 &amp; ":B999"),2,0)</f>
        <v>M330:U333</v>
      </c>
      <c r="M332" s="5">
        <f ca="1">IF(N332="","",RANK($U332,INDIRECT(H332),0))</f>
        <v>1</v>
      </c>
      <c r="N332" s="7">
        <v>13</v>
      </c>
      <c r="O332" s="76">
        <v>44</v>
      </c>
      <c r="P332" s="76">
        <v>0</v>
      </c>
      <c r="Q332" s="76">
        <v>0</v>
      </c>
      <c r="R332" s="76">
        <f>IF(RANK($O332,$O332:$Q332,0)=1,$O332,IF(RANK($P332,$O332:$Q332,0)=1,$P332,$Q332))</f>
        <v>44</v>
      </c>
      <c r="S332" s="76">
        <f>IF(RANK($O332,$O332:$Q332,0)=2,$O332,IF(RANK($P332,$O332:$Q332,0)=2,$P332,$Q332))</f>
        <v>0</v>
      </c>
      <c r="T332" s="76">
        <f>IF(RANK($O332,$O332:$Q332,0)=3,$O332,IF(RANK($P332,$O332:$Q332,0)=3,$P332,$Q332))</f>
        <v>0</v>
      </c>
      <c r="U332" s="76">
        <f>((($R332)*10000)+$S332)*10000+$T332+$N332/1000</f>
        <v>4400000000.0129995</v>
      </c>
    </row>
    <row r="333" spans="1:23">
      <c r="A333" s="38">
        <f>IF(AND(N334=""),1,"")</f>
        <v>1</v>
      </c>
      <c r="B333" s="84">
        <f>IF(B332="",1,B332+1)</f>
        <v>4</v>
      </c>
      <c r="C333" s="84">
        <f ca="1">IF(M333="","",VLOOKUP($B333,INDIRECT(L333),2,FALSE))</f>
        <v>9</v>
      </c>
      <c r="D333" s="67" t="str">
        <f ca="1">IF($C333="","",IF(ISERROR(VLOOKUP(C333,Athletes,2,FALSE)),"Unknown Athlete",PROPER(VLOOKUP(C333,Athletes,2,FALSE))))</f>
        <v>Morgan Sinden</v>
      </c>
      <c r="E333" s="67" t="str">
        <f ca="1">IF($C333="","",IF(VLOOKUP(C333,Athletes,3,FALSE)="","",VLOOKUP(C333,Athletes,3,FALSE)))</f>
        <v>CAC</v>
      </c>
      <c r="F333" s="67" t="str">
        <f ca="1">IF($C333="","",IF(ISERROR(VLOOKUP(C333,Athletes,7,FALSE)),"",VLOOKUP(C333,Athletes,7,FALSE)))</f>
        <v>U10B</v>
      </c>
      <c r="G333" s="85">
        <f ca="1">IF(M333="","",VLOOKUP($B333,INDIRECT(L333),6,FALSE))</f>
        <v>21</v>
      </c>
      <c r="H333" s="69" t="str">
        <f ca="1">"U" &amp; ROW(H333)+1-$B333 &amp; ":U" &amp; ROW(H333)-$B333+VLOOKUP(1,INDIRECT("A" &amp; ROW(H333)+1-$B333 &amp; ":B999"),2,0)</f>
        <v>U330:U333</v>
      </c>
      <c r="I333" s="69" t="str">
        <f ca="1">"R" &amp; ROW(I333)+1-$B333 &amp; ":R" &amp; ROW(I333)-$B333+VLOOKUP(1,INDIRECT("A" &amp; ROW(I333)+1-$B333 &amp; ":B999"),2,0)</f>
        <v>R330:R333</v>
      </c>
      <c r="J333" s="69" t="str">
        <f ca="1">"S" &amp; ROW(J333)+1-$B333 &amp; ":S" &amp; ROW(J333)-$B333+VLOOKUP(1,INDIRECT("A" &amp; ROW(J333)+1-$B333 &amp; ":B999"),2,0)</f>
        <v>S330:S333</v>
      </c>
      <c r="K333" s="69" t="str">
        <f ca="1">"T" &amp; ROW(K333)+1-$B333 &amp; ":T" &amp; ROW(K333)-$B333+VLOOKUP(1,INDIRECT("A" &amp; ROW(K333)+1-$B333 &amp; ":B999"),2,0)</f>
        <v>T330:T333</v>
      </c>
      <c r="L333" s="69" t="str">
        <f ca="1">"M" &amp; ROW(I333)+1-$B333 &amp; ":U" &amp; ROW(I333)-$B333+VLOOKUP(1,INDIRECT("A" &amp; ROW(I333)+1-$B333 &amp; ":B999"),2,0)</f>
        <v>M330:U333</v>
      </c>
      <c r="M333" s="5">
        <f ca="1">IF(N333="","",RANK($U333,INDIRECT(H333),0))</f>
        <v>4</v>
      </c>
      <c r="N333" s="7">
        <v>9</v>
      </c>
      <c r="O333" s="76">
        <v>21</v>
      </c>
      <c r="P333" s="76">
        <v>0</v>
      </c>
      <c r="Q333" s="76">
        <v>0</v>
      </c>
      <c r="R333" s="76">
        <f>IF(RANK($O333,$O333:$Q333,0)=1,$O333,IF(RANK($P333,$O333:$Q333,0)=1,$P333,$Q333))</f>
        <v>21</v>
      </c>
      <c r="S333" s="76">
        <f>IF(RANK($O333,$O333:$Q333,0)=2,$O333,IF(RANK($P333,$O333:$Q333,0)=2,$P333,$Q333))</f>
        <v>0</v>
      </c>
      <c r="T333" s="76">
        <f>IF(RANK($O333,$O333:$Q333,0)=3,$O333,IF(RANK($P333,$O333:$Q333,0)=3,$P333,$Q333))</f>
        <v>0</v>
      </c>
      <c r="U333" s="76">
        <f>((($R333)*10000)+$S333)*10000+$T333+$N333/1000</f>
        <v>2100000000.0090001</v>
      </c>
    </row>
    <row r="334" spans="1:2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</row>
    <row r="335" spans="1:2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</row>
    <row r="336" spans="1:2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</row>
    <row r="337" spans="1:23" ht="18">
      <c r="B337" s="66" t="s">
        <v>10</v>
      </c>
      <c r="C337" s="66" t="s">
        <v>174</v>
      </c>
      <c r="E337" s="66"/>
      <c r="G337" s="68"/>
      <c r="N337" s="70" t="s">
        <v>15</v>
      </c>
      <c r="O337" s="71"/>
      <c r="P337" s="71"/>
      <c r="Q337" s="72"/>
      <c r="R337" s="72"/>
      <c r="S337" s="72"/>
      <c r="T337" s="72"/>
      <c r="U337" s="73"/>
      <c r="V337" s="73"/>
      <c r="W337" s="73"/>
    </row>
    <row r="338" spans="1:23" ht="15.75" customHeight="1">
      <c r="B338" s="66"/>
      <c r="D338" s="66"/>
      <c r="E338" s="74"/>
      <c r="N338" s="5"/>
      <c r="R338" s="76"/>
      <c r="S338" s="76"/>
      <c r="T338" s="76"/>
    </row>
    <row r="339" spans="1:23" ht="15.75" thickBot="1">
      <c r="A339" s="40" t="s">
        <v>50</v>
      </c>
      <c r="B339" s="10" t="s">
        <v>9</v>
      </c>
      <c r="C339" s="10" t="s">
        <v>62</v>
      </c>
      <c r="D339" s="10" t="s">
        <v>6</v>
      </c>
      <c r="E339" s="10" t="s">
        <v>7</v>
      </c>
      <c r="F339" s="10" t="s">
        <v>49</v>
      </c>
      <c r="G339" s="43" t="s">
        <v>22</v>
      </c>
      <c r="H339" s="79" t="s">
        <v>54</v>
      </c>
      <c r="I339" s="79" t="s">
        <v>51</v>
      </c>
      <c r="J339" s="79" t="s">
        <v>52</v>
      </c>
      <c r="K339" s="79" t="s">
        <v>53</v>
      </c>
      <c r="L339" s="79" t="s">
        <v>24</v>
      </c>
      <c r="M339" s="80" t="s">
        <v>23</v>
      </c>
      <c r="N339" s="81" t="s">
        <v>62</v>
      </c>
      <c r="O339" s="82" t="s">
        <v>16</v>
      </c>
      <c r="P339" s="82" t="s">
        <v>17</v>
      </c>
      <c r="Q339" s="82" t="s">
        <v>18</v>
      </c>
      <c r="R339" s="83" t="s">
        <v>19</v>
      </c>
      <c r="S339" s="83" t="s">
        <v>20</v>
      </c>
      <c r="T339" s="83" t="s">
        <v>21</v>
      </c>
      <c r="U339" s="80" t="s">
        <v>22</v>
      </c>
    </row>
    <row r="340" spans="1:23" ht="15">
      <c r="B340" s="77"/>
      <c r="C340" s="77"/>
      <c r="D340" s="77"/>
      <c r="E340" s="77"/>
      <c r="F340" s="77"/>
      <c r="G340" s="78"/>
      <c r="H340" s="69"/>
      <c r="I340" s="69"/>
      <c r="N340" s="5"/>
      <c r="R340" s="76"/>
      <c r="S340" s="76"/>
      <c r="T340" s="76"/>
      <c r="U340" s="76"/>
    </row>
    <row r="341" spans="1:23">
      <c r="A341" s="38" t="str">
        <f>IF(AND(N342=""),1,"")</f>
        <v/>
      </c>
      <c r="B341" s="84">
        <f>IF(B340="",1,B340+1)</f>
        <v>1</v>
      </c>
      <c r="C341" s="84">
        <f ca="1">IF(M341="","",VLOOKUP($B341,INDIRECT(L341),2,FALSE))</f>
        <v>16</v>
      </c>
      <c r="D341" s="67" t="str">
        <f ca="1">IF($C341="","",IF(ISERROR(VLOOKUP(C341,Athletes,2,FALSE)),"Unknown Athlete",PROPER(VLOOKUP(C341,Athletes,2,FALSE))))</f>
        <v>Kaitlin Keaney</v>
      </c>
      <c r="E341" s="67" t="str">
        <f ca="1">IF($C341="","",IF(VLOOKUP(C341,Athletes,3,FALSE)="","",VLOOKUP(C341,Athletes,3,FALSE)))</f>
        <v>CAC</v>
      </c>
      <c r="F341" s="67" t="str">
        <f ca="1">IF($C341="","",IF(ISERROR(VLOOKUP(C341,Athletes,7,FALSE)),"",VLOOKUP(C341,Athletes,7,FALSE)))</f>
        <v>U10G</v>
      </c>
      <c r="G341" s="85">
        <f ca="1">IF(M341="","",VLOOKUP($B341,INDIRECT(L341),6,FALSE))</f>
        <v>43</v>
      </c>
      <c r="H341" s="69" t="str">
        <f ca="1">"U" &amp; ROW(H341)+1-$B341 &amp; ":U" &amp; ROW(H341)-$B341+VLOOKUP(1,INDIRECT("A" &amp; ROW(H341)+1-$B341 &amp; ":B999"),2,0)</f>
        <v>U341:U343</v>
      </c>
      <c r="I341" s="69" t="str">
        <f ca="1">"R" &amp; ROW(I341)+1-$B341 &amp; ":R" &amp; ROW(I341)-$B341+VLOOKUP(1,INDIRECT("A" &amp; ROW(I341)+1-$B341 &amp; ":B999"),2,0)</f>
        <v>R341:R343</v>
      </c>
      <c r="J341" s="69" t="str">
        <f ca="1">"S" &amp; ROW(J341)+1-$B341 &amp; ":S" &amp; ROW(J341)-$B341+VLOOKUP(1,INDIRECT("A" &amp; ROW(J341)+1-$B341 &amp; ":B999"),2,0)</f>
        <v>S341:S343</v>
      </c>
      <c r="K341" s="69" t="str">
        <f ca="1">"T" &amp; ROW(K341)+1-$B341 &amp; ":T" &amp; ROW(K341)-$B341+VLOOKUP(1,INDIRECT("A" &amp; ROW(K341)+1-$B341 &amp; ":B999"),2,0)</f>
        <v>T341:T343</v>
      </c>
      <c r="L341" s="69" t="str">
        <f ca="1">"M" &amp; ROW(I341)+1-$B341 &amp; ":U" &amp; ROW(I341)-$B341+VLOOKUP(1,INDIRECT("A" &amp; ROW(I341)+1-$B341 &amp; ":B999"),2,0)</f>
        <v>M341:U343</v>
      </c>
      <c r="M341" s="5">
        <f ca="1">IF(N341="","",RANK($U341,INDIRECT(H341),0))</f>
        <v>1</v>
      </c>
      <c r="N341" s="7">
        <v>16</v>
      </c>
      <c r="O341" s="76">
        <v>43</v>
      </c>
      <c r="P341" s="76">
        <v>0</v>
      </c>
      <c r="Q341" s="76">
        <v>0</v>
      </c>
      <c r="R341" s="76">
        <f>IF(RANK($O341,$O341:$Q341,0)=1,$O341,IF(RANK($P341,$O341:$Q341,0)=1,$P341,$Q341))</f>
        <v>43</v>
      </c>
      <c r="S341" s="76">
        <f>IF(RANK($O341,$O341:$Q341,0)=2,$O341,IF(RANK($P341,$O341:$Q341,0)=2,$P341,$Q341))</f>
        <v>0</v>
      </c>
      <c r="T341" s="76">
        <f>IF(RANK($O341,$O341:$Q341,0)=3,$O341,IF(RANK($P341,$O341:$Q341,0)=3,$P341,$Q341))</f>
        <v>0</v>
      </c>
      <c r="U341" s="76">
        <f>((($R341)*10000)+$S341)*10000+$T341+$N341/1000</f>
        <v>4300000000.0159998</v>
      </c>
    </row>
    <row r="342" spans="1:23">
      <c r="A342" s="38" t="str">
        <f>IF(AND(N343=""),1,"")</f>
        <v/>
      </c>
      <c r="B342" s="84">
        <f>IF(B341="",1,B341+1)</f>
        <v>2</v>
      </c>
      <c r="C342" s="84">
        <f ca="1">IF(M342="","",VLOOKUP($B342,INDIRECT(L342),2,FALSE))</f>
        <v>4</v>
      </c>
      <c r="D342" s="67" t="str">
        <f ca="1">IF($C342="","",IF(ISERROR(VLOOKUP(C342,Athletes,2,FALSE)),"Unknown Athlete",PROPER(VLOOKUP(C342,Athletes,2,FALSE))))</f>
        <v>Freya Miller</v>
      </c>
      <c r="E342" s="67" t="str">
        <f ca="1">IF($C342="","",IF(VLOOKUP(C342,Athletes,3,FALSE)="","",VLOOKUP(C342,Athletes,3,FALSE)))</f>
        <v>N+P</v>
      </c>
      <c r="F342" s="67" t="str">
        <f ca="1">IF($C342="","",IF(ISERROR(VLOOKUP(C342,Athletes,7,FALSE)),"",VLOOKUP(C342,Athletes,7,FALSE)))</f>
        <v>U10G</v>
      </c>
      <c r="G342" s="85">
        <f ca="1">IF(M342="","",VLOOKUP($B342,INDIRECT(L342),6,FALSE))</f>
        <v>41</v>
      </c>
      <c r="H342" s="69" t="str">
        <f ca="1">"U" &amp; ROW(H342)+1-$B342 &amp; ":U" &amp; ROW(H342)-$B342+VLOOKUP(1,INDIRECT("A" &amp; ROW(H342)+1-$B342 &amp; ":B999"),2,0)</f>
        <v>U341:U343</v>
      </c>
      <c r="I342" s="69" t="str">
        <f ca="1">"R" &amp; ROW(I342)+1-$B342 &amp; ":R" &amp; ROW(I342)-$B342+VLOOKUP(1,INDIRECT("A" &amp; ROW(I342)+1-$B342 &amp; ":B999"),2,0)</f>
        <v>R341:R343</v>
      </c>
      <c r="J342" s="69" t="str">
        <f ca="1">"S" &amp; ROW(J342)+1-$B342 &amp; ":S" &amp; ROW(J342)-$B342+VLOOKUP(1,INDIRECT("A" &amp; ROW(J342)+1-$B342 &amp; ":B999"),2,0)</f>
        <v>S341:S343</v>
      </c>
      <c r="K342" s="69" t="str">
        <f ca="1">"T" &amp; ROW(K342)+1-$B342 &amp; ":T" &amp; ROW(K342)-$B342+VLOOKUP(1,INDIRECT("A" &amp; ROW(K342)+1-$B342 &amp; ":B999"),2,0)</f>
        <v>T341:T343</v>
      </c>
      <c r="L342" s="69" t="str">
        <f ca="1">"M" &amp; ROW(I342)+1-$B342 &amp; ":U" &amp; ROW(I342)-$B342+VLOOKUP(1,INDIRECT("A" &amp; ROW(I342)+1-$B342 &amp; ":B999"),2,0)</f>
        <v>M341:U343</v>
      </c>
      <c r="M342" s="5">
        <f ca="1">IF(N342="","",RANK($U342,INDIRECT(H342),0))</f>
        <v>2</v>
      </c>
      <c r="N342" s="7">
        <v>4</v>
      </c>
      <c r="O342" s="76">
        <v>41</v>
      </c>
      <c r="P342" s="76">
        <v>0</v>
      </c>
      <c r="Q342" s="76">
        <v>0</v>
      </c>
      <c r="R342" s="76">
        <f>IF(RANK($O342,$O342:$Q342,0)=1,$O342,IF(RANK($P342,$O342:$Q342,0)=1,$P342,$Q342))</f>
        <v>41</v>
      </c>
      <c r="S342" s="76">
        <f>IF(RANK($O342,$O342:$Q342,0)=2,$O342,IF(RANK($P342,$O342:$Q342,0)=2,$P342,$Q342))</f>
        <v>0</v>
      </c>
      <c r="T342" s="76">
        <f>IF(RANK($O342,$O342:$Q342,0)=3,$O342,IF(RANK($P342,$O342:$Q342,0)=3,$P342,$Q342))</f>
        <v>0</v>
      </c>
      <c r="U342" s="76">
        <f>((($R342)*10000)+$S342)*10000+$T342+$N342/1000</f>
        <v>4100000000.0040002</v>
      </c>
    </row>
    <row r="343" spans="1:23">
      <c r="A343" s="38">
        <f>IF(AND(N344=""),1,"")</f>
        <v>1</v>
      </c>
      <c r="B343" s="84">
        <f>IF(B342="",1,B342+1)</f>
        <v>3</v>
      </c>
      <c r="C343" s="84">
        <f ca="1">IF(M343="","",VLOOKUP($B343,INDIRECT(L343),2,FALSE))</f>
        <v>7</v>
      </c>
      <c r="D343" s="67" t="str">
        <f ca="1">IF($C343="","",IF(ISERROR(VLOOKUP(C343,Athletes,2,FALSE)),"Unknown Athlete",PROPER(VLOOKUP(C343,Athletes,2,FALSE))))</f>
        <v>Abbie Downing</v>
      </c>
      <c r="E343" s="67" t="str">
        <f ca="1">IF($C343="","",IF(VLOOKUP(C343,Athletes,3,FALSE)="","",VLOOKUP(C343,Athletes,3,FALSE)))</f>
        <v>CAC</v>
      </c>
      <c r="F343" s="67" t="str">
        <f ca="1">IF($C343="","",IF(ISERROR(VLOOKUP(C343,Athletes,7,FALSE)),"",VLOOKUP(C343,Athletes,7,FALSE)))</f>
        <v>U10G</v>
      </c>
      <c r="G343" s="85">
        <f ca="1">IF(M343="","",VLOOKUP($B343,INDIRECT(L343),6,FALSE))</f>
        <v>31</v>
      </c>
      <c r="H343" s="69" t="str">
        <f ca="1">"U" &amp; ROW(H343)+1-$B343 &amp; ":U" &amp; ROW(H343)-$B343+VLOOKUP(1,INDIRECT("A" &amp; ROW(H343)+1-$B343 &amp; ":B999"),2,0)</f>
        <v>U341:U343</v>
      </c>
      <c r="I343" s="69" t="str">
        <f ca="1">"R" &amp; ROW(I343)+1-$B343 &amp; ":R" &amp; ROW(I343)-$B343+VLOOKUP(1,INDIRECT("A" &amp; ROW(I343)+1-$B343 &amp; ":B999"),2,0)</f>
        <v>R341:R343</v>
      </c>
      <c r="J343" s="69" t="str">
        <f ca="1">"S" &amp; ROW(J343)+1-$B343 &amp; ":S" &amp; ROW(J343)-$B343+VLOOKUP(1,INDIRECT("A" &amp; ROW(J343)+1-$B343 &amp; ":B999"),2,0)</f>
        <v>S341:S343</v>
      </c>
      <c r="K343" s="69" t="str">
        <f ca="1">"T" &amp; ROW(K343)+1-$B343 &amp; ":T" &amp; ROW(K343)-$B343+VLOOKUP(1,INDIRECT("A" &amp; ROW(K343)+1-$B343 &amp; ":B999"),2,0)</f>
        <v>T341:T343</v>
      </c>
      <c r="L343" s="69" t="str">
        <f ca="1">"M" &amp; ROW(I343)+1-$B343 &amp; ":U" &amp; ROW(I343)-$B343+VLOOKUP(1,INDIRECT("A" &amp; ROW(I343)+1-$B343 &amp; ":B999"),2,0)</f>
        <v>M341:U343</v>
      </c>
      <c r="M343" s="5">
        <f ca="1">IF(N343="","",RANK($U343,INDIRECT(H343),0))</f>
        <v>3</v>
      </c>
      <c r="N343" s="7">
        <v>7</v>
      </c>
      <c r="O343" s="76">
        <v>31</v>
      </c>
      <c r="P343" s="76">
        <v>0</v>
      </c>
      <c r="Q343" s="76">
        <v>0</v>
      </c>
      <c r="R343" s="76">
        <f>IF(RANK($O343,$O343:$Q343,0)=1,$O343,IF(RANK($P343,$O343:$Q343,0)=1,$P343,$Q343))</f>
        <v>31</v>
      </c>
      <c r="S343" s="76">
        <f>IF(RANK($O343,$O343:$Q343,0)=2,$O343,IF(RANK($P343,$O343:$Q343,0)=2,$P343,$Q343))</f>
        <v>0</v>
      </c>
      <c r="T343" s="76">
        <f>IF(RANK($O343,$O343:$Q343,0)=3,$O343,IF(RANK($P343,$O343:$Q343,0)=3,$P343,$Q343))</f>
        <v>0</v>
      </c>
      <c r="U343" s="76">
        <f>((($R343)*10000)+$S343)*10000+$T343+$N343/1000</f>
        <v>3100000000.007</v>
      </c>
    </row>
    <row r="344" spans="1:2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</row>
    <row r="345" spans="1:2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</row>
    <row r="346" spans="1:2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</row>
    <row r="347" spans="1:23" ht="18">
      <c r="B347" s="66" t="s">
        <v>10</v>
      </c>
      <c r="C347" s="66" t="s">
        <v>175</v>
      </c>
      <c r="E347" s="66"/>
      <c r="G347" s="68"/>
      <c r="N347" s="70" t="s">
        <v>15</v>
      </c>
      <c r="O347" s="71"/>
      <c r="P347" s="71"/>
      <c r="Q347" s="72"/>
      <c r="R347" s="72"/>
      <c r="S347" s="72"/>
      <c r="T347" s="72"/>
      <c r="U347" s="73"/>
      <c r="V347" s="73"/>
      <c r="W347" s="73"/>
    </row>
    <row r="348" spans="1:23" ht="15.75" customHeight="1">
      <c r="B348" s="66"/>
      <c r="D348" s="66"/>
      <c r="E348" s="74"/>
      <c r="N348" s="5"/>
      <c r="R348" s="76"/>
      <c r="S348" s="76"/>
      <c r="T348" s="76"/>
    </row>
    <row r="349" spans="1:23" ht="15.75" thickBot="1">
      <c r="A349" s="40" t="s">
        <v>50</v>
      </c>
      <c r="B349" s="10" t="s">
        <v>9</v>
      </c>
      <c r="C349" s="10" t="s">
        <v>62</v>
      </c>
      <c r="D349" s="10" t="s">
        <v>6</v>
      </c>
      <c r="E349" s="10" t="s">
        <v>7</v>
      </c>
      <c r="F349" s="10" t="s">
        <v>49</v>
      </c>
      <c r="G349" s="43" t="s">
        <v>22</v>
      </c>
      <c r="H349" s="79" t="s">
        <v>54</v>
      </c>
      <c r="I349" s="79" t="s">
        <v>51</v>
      </c>
      <c r="J349" s="79" t="s">
        <v>52</v>
      </c>
      <c r="K349" s="79" t="s">
        <v>53</v>
      </c>
      <c r="L349" s="79" t="s">
        <v>24</v>
      </c>
      <c r="M349" s="80" t="s">
        <v>23</v>
      </c>
      <c r="N349" s="81" t="s">
        <v>62</v>
      </c>
      <c r="O349" s="82" t="s">
        <v>16</v>
      </c>
      <c r="P349" s="82" t="s">
        <v>17</v>
      </c>
      <c r="Q349" s="82" t="s">
        <v>18</v>
      </c>
      <c r="R349" s="83" t="s">
        <v>19</v>
      </c>
      <c r="S349" s="83" t="s">
        <v>20</v>
      </c>
      <c r="T349" s="83" t="s">
        <v>21</v>
      </c>
      <c r="U349" s="80" t="s">
        <v>22</v>
      </c>
    </row>
    <row r="350" spans="1:23" ht="15">
      <c r="B350" s="77"/>
      <c r="C350" s="77"/>
      <c r="D350" s="77"/>
      <c r="E350" s="77"/>
      <c r="F350" s="77"/>
      <c r="G350" s="78"/>
      <c r="H350" s="69"/>
      <c r="I350" s="69"/>
      <c r="N350" s="5"/>
      <c r="R350" s="76"/>
      <c r="S350" s="76"/>
      <c r="T350" s="76"/>
      <c r="U350" s="76"/>
    </row>
    <row r="351" spans="1:23">
      <c r="A351" s="38" t="str">
        <f>IF(AND(N352=""),1,"")</f>
        <v/>
      </c>
      <c r="B351" s="84">
        <f>IF(B350="",1,B350+1)</f>
        <v>1</v>
      </c>
      <c r="C351" s="84">
        <f ca="1">IF(M351="","",VLOOKUP($B351,INDIRECT(L351),2,FALSE))</f>
        <v>10</v>
      </c>
      <c r="D351" s="67" t="str">
        <f ca="1">IF($C351="","",IF(ISERROR(VLOOKUP(C351,Athletes,2,FALSE)),"Unknown Athlete",PROPER(VLOOKUP(C351,Athletes,2,FALSE))))</f>
        <v>Jemma Kearney</v>
      </c>
      <c r="E351" s="67" t="str">
        <f ca="1">IF($C351="","",IF(VLOOKUP(C351,Athletes,3,FALSE)="","",VLOOKUP(C351,Athletes,3,FALSE)))</f>
        <v>Unattached</v>
      </c>
      <c r="F351" s="67" t="str">
        <f ca="1">IF($C351="","",IF(ISERROR(VLOOKUP(C351,Athletes,7,FALSE)),"",VLOOKUP(C351,Athletes,7,FALSE)))</f>
        <v>U9G</v>
      </c>
      <c r="G351" s="85">
        <f ca="1">IF(M351="","",VLOOKUP($B351,INDIRECT(L351),6,FALSE))</f>
        <v>29</v>
      </c>
      <c r="H351" s="69" t="str">
        <f ca="1">"U" &amp; ROW(H351)+1-$B351 &amp; ":U" &amp; ROW(H351)-$B351+VLOOKUP(1,INDIRECT("A" &amp; ROW(H351)+1-$B351 &amp; ":B999"),2,0)</f>
        <v>U351:U352</v>
      </c>
      <c r="I351" s="69" t="str">
        <f ca="1">"R" &amp; ROW(I351)+1-$B351 &amp; ":R" &amp; ROW(I351)-$B351+VLOOKUP(1,INDIRECT("A" &amp; ROW(I351)+1-$B351 &amp; ":B999"),2,0)</f>
        <v>R351:R352</v>
      </c>
      <c r="J351" s="69" t="str">
        <f ca="1">"S" &amp; ROW(J351)+1-$B351 &amp; ":S" &amp; ROW(J351)-$B351+VLOOKUP(1,INDIRECT("A" &amp; ROW(J351)+1-$B351 &amp; ":B999"),2,0)</f>
        <v>S351:S352</v>
      </c>
      <c r="K351" s="69" t="str">
        <f ca="1">"T" &amp; ROW(K351)+1-$B351 &amp; ":T" &amp; ROW(K351)-$B351+VLOOKUP(1,INDIRECT("A" &amp; ROW(K351)+1-$B351 &amp; ":B999"),2,0)</f>
        <v>T351:T352</v>
      </c>
      <c r="L351" s="69" t="str">
        <f ca="1">"M" &amp; ROW(I351)+1-$B351 &amp; ":U" &amp; ROW(I351)-$B351+VLOOKUP(1,INDIRECT("A" &amp; ROW(I351)+1-$B351 &amp; ":B999"),2,0)</f>
        <v>M351:U352</v>
      </c>
      <c r="M351" s="5">
        <f ca="1">IF(N351="","",RANK($U351,INDIRECT(H351),0))</f>
        <v>2</v>
      </c>
      <c r="N351" s="7">
        <v>8</v>
      </c>
      <c r="O351" s="76">
        <v>27</v>
      </c>
      <c r="P351" s="76">
        <v>0</v>
      </c>
      <c r="Q351" s="76">
        <v>0</v>
      </c>
      <c r="R351" s="76">
        <f>IF(RANK($O351,$O351:$Q351,0)=1,$O351,IF(RANK($P351,$O351:$Q351,0)=1,$P351,$Q351))</f>
        <v>27</v>
      </c>
      <c r="S351" s="76">
        <f>IF(RANK($O351,$O351:$Q351,0)=2,$O351,IF(RANK($P351,$O351:$Q351,0)=2,$P351,$Q351))</f>
        <v>0</v>
      </c>
      <c r="T351" s="76">
        <f>IF(RANK($O351,$O351:$Q351,0)=3,$O351,IF(RANK($P351,$O351:$Q351,0)=3,$P351,$Q351))</f>
        <v>0</v>
      </c>
      <c r="U351" s="76">
        <f>((($R351)*10000)+$S351)*10000+$T351+$N351/1000</f>
        <v>2700000000.0079999</v>
      </c>
    </row>
    <row r="352" spans="1:23">
      <c r="A352" s="38">
        <f>IF(AND(N353=""),1,"")</f>
        <v>1</v>
      </c>
      <c r="B352" s="84">
        <f>IF(B351="",1,B351+1)</f>
        <v>2</v>
      </c>
      <c r="C352" s="84">
        <f ca="1">IF(M352="","",VLOOKUP($B352,INDIRECT(L352),2,FALSE))</f>
        <v>8</v>
      </c>
      <c r="D352" s="67" t="str">
        <f ca="1">IF($C352="","",IF(ISERROR(VLOOKUP(C352,Athletes,2,FALSE)),"Unknown Athlete",PROPER(VLOOKUP(C352,Athletes,2,FALSE))))</f>
        <v>Chloe Thomas</v>
      </c>
      <c r="E352" s="67" t="str">
        <f ca="1">IF($C352="","",IF(VLOOKUP(C352,Athletes,3,FALSE)="","",VLOOKUP(C352,Athletes,3,FALSE)))</f>
        <v>Unattached</v>
      </c>
      <c r="F352" s="67" t="str">
        <f ca="1">IF($C352="","",IF(ISERROR(VLOOKUP(C352,Athletes,7,FALSE)),"",VLOOKUP(C352,Athletes,7,FALSE)))</f>
        <v>U9G</v>
      </c>
      <c r="G352" s="85">
        <f ca="1">IF(M352="","",VLOOKUP($B352,INDIRECT(L352),6,FALSE))</f>
        <v>27</v>
      </c>
      <c r="H352" s="69" t="str">
        <f ca="1">"U" &amp; ROW(H352)+1-$B352 &amp; ":U" &amp; ROW(H352)-$B352+VLOOKUP(1,INDIRECT("A" &amp; ROW(H352)+1-$B352 &amp; ":B999"),2,0)</f>
        <v>U351:U352</v>
      </c>
      <c r="I352" s="69" t="str">
        <f ca="1">"R" &amp; ROW(I352)+1-$B352 &amp; ":R" &amp; ROW(I352)-$B352+VLOOKUP(1,INDIRECT("A" &amp; ROW(I352)+1-$B352 &amp; ":B999"),2,0)</f>
        <v>R351:R352</v>
      </c>
      <c r="J352" s="69" t="str">
        <f ca="1">"S" &amp; ROW(J352)+1-$B352 &amp; ":S" &amp; ROW(J352)-$B352+VLOOKUP(1,INDIRECT("A" &amp; ROW(J352)+1-$B352 &amp; ":B999"),2,0)</f>
        <v>S351:S352</v>
      </c>
      <c r="K352" s="69" t="str">
        <f ca="1">"T" &amp; ROW(K352)+1-$B352 &amp; ":T" &amp; ROW(K352)-$B352+VLOOKUP(1,INDIRECT("A" &amp; ROW(K352)+1-$B352 &amp; ":B999"),2,0)</f>
        <v>T351:T352</v>
      </c>
      <c r="L352" s="69" t="str">
        <f ca="1">"M" &amp; ROW(I352)+1-$B352 &amp; ":U" &amp; ROW(I352)-$B352+VLOOKUP(1,INDIRECT("A" &amp; ROW(I352)+1-$B352 &amp; ":B999"),2,0)</f>
        <v>M351:U352</v>
      </c>
      <c r="M352" s="5">
        <f ca="1">IF(N352="","",RANK($U352,INDIRECT(H352),0))</f>
        <v>1</v>
      </c>
      <c r="N352" s="7">
        <v>10</v>
      </c>
      <c r="O352" s="76">
        <v>29</v>
      </c>
      <c r="P352" s="76">
        <v>0</v>
      </c>
      <c r="Q352" s="76">
        <v>0</v>
      </c>
      <c r="R352" s="76">
        <f>IF(RANK($O352,$O352:$Q352,0)=1,$O352,IF(RANK($P352,$O352:$Q352,0)=1,$P352,$Q352))</f>
        <v>29</v>
      </c>
      <c r="S352" s="76">
        <f>IF(RANK($O352,$O352:$Q352,0)=2,$O352,IF(RANK($P352,$O352:$Q352,0)=2,$P352,$Q352))</f>
        <v>0</v>
      </c>
      <c r="T352" s="76">
        <f>IF(RANK($O352,$O352:$Q352,0)=3,$O352,IF(RANK($P352,$O352:$Q352,0)=3,$P352,$Q352))</f>
        <v>0</v>
      </c>
      <c r="U352" s="76">
        <f>((($R352)*10000)+$S352)*10000+$T352+$N352/1000</f>
        <v>2900000000.0100002</v>
      </c>
    </row>
    <row r="353" spans="1:2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</row>
    <row r="354" spans="1:2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</row>
    <row r="355" spans="1:2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</row>
    <row r="356" spans="1:23" ht="18">
      <c r="B356" s="66" t="s">
        <v>10</v>
      </c>
      <c r="C356" s="66" t="s">
        <v>177</v>
      </c>
      <c r="E356" s="66"/>
      <c r="G356" s="68"/>
      <c r="N356" s="70" t="s">
        <v>15</v>
      </c>
      <c r="O356" s="71"/>
      <c r="P356" s="71"/>
      <c r="Q356" s="72"/>
      <c r="R356" s="72"/>
      <c r="S356" s="72"/>
      <c r="T356" s="72"/>
      <c r="U356" s="73"/>
      <c r="V356" s="73"/>
      <c r="W356" s="73"/>
    </row>
    <row r="357" spans="1:23" ht="15.75" customHeight="1">
      <c r="B357" s="66"/>
      <c r="D357" s="66"/>
      <c r="E357" s="74"/>
      <c r="N357" s="5"/>
      <c r="R357" s="76"/>
      <c r="S357" s="76"/>
      <c r="T357" s="76"/>
    </row>
    <row r="358" spans="1:23" ht="15.75" thickBot="1">
      <c r="A358" s="40" t="s">
        <v>50</v>
      </c>
      <c r="B358" s="10" t="s">
        <v>9</v>
      </c>
      <c r="C358" s="10" t="s">
        <v>62</v>
      </c>
      <c r="D358" s="10" t="s">
        <v>6</v>
      </c>
      <c r="E358" s="10" t="s">
        <v>7</v>
      </c>
      <c r="F358" s="10" t="s">
        <v>49</v>
      </c>
      <c r="G358" s="43" t="s">
        <v>176</v>
      </c>
      <c r="H358" s="79" t="s">
        <v>54</v>
      </c>
      <c r="I358" s="79" t="s">
        <v>51</v>
      </c>
      <c r="J358" s="79" t="s">
        <v>52</v>
      </c>
      <c r="K358" s="79" t="s">
        <v>53</v>
      </c>
      <c r="L358" s="79" t="s">
        <v>24</v>
      </c>
      <c r="M358" s="80" t="s">
        <v>23</v>
      </c>
      <c r="N358" s="81" t="s">
        <v>62</v>
      </c>
      <c r="O358" s="82" t="s">
        <v>16</v>
      </c>
      <c r="P358" s="82" t="s">
        <v>17</v>
      </c>
      <c r="Q358" s="82" t="s">
        <v>18</v>
      </c>
      <c r="R358" s="83" t="s">
        <v>19</v>
      </c>
      <c r="S358" s="83" t="s">
        <v>20</v>
      </c>
      <c r="T358" s="83" t="s">
        <v>21</v>
      </c>
      <c r="U358" s="80" t="s">
        <v>22</v>
      </c>
    </row>
    <row r="359" spans="1:23" ht="15">
      <c r="B359" s="77"/>
      <c r="C359" s="77"/>
      <c r="D359" s="77"/>
      <c r="E359" s="77"/>
      <c r="F359" s="77"/>
      <c r="G359" s="78"/>
      <c r="H359" s="69"/>
      <c r="I359" s="69"/>
      <c r="N359" s="5"/>
      <c r="R359" s="76"/>
      <c r="S359" s="76"/>
      <c r="T359" s="76"/>
      <c r="U359" s="76"/>
    </row>
    <row r="360" spans="1:23">
      <c r="A360" s="38" t="str">
        <f>IF(AND(N361=""),1,"")</f>
        <v/>
      </c>
      <c r="B360" s="84">
        <f>IF(B359="",1,B359+1)</f>
        <v>1</v>
      </c>
      <c r="C360" s="84">
        <f ca="1">IF(M360="","",VLOOKUP($B360,INDIRECT(L360),2,FALSE))</f>
        <v>2</v>
      </c>
      <c r="D360" s="67" t="str">
        <f ca="1">IF($C360="","",IF(ISERROR(VLOOKUP(C360,Athletes,2,FALSE)),"Unknown Athlete",PROPER(VLOOKUP(C360,Athletes,2,FALSE))))</f>
        <v>Leon Smith</v>
      </c>
      <c r="E360" s="67" t="str">
        <f ca="1">IF($C360="","",IF(VLOOKUP(C360,Athletes,3,FALSE)="","",VLOOKUP(C360,Athletes,3,FALSE)))</f>
        <v>CAC</v>
      </c>
      <c r="F360" s="67" t="str">
        <f ca="1">IF($C360="","",IF(ISERROR(VLOOKUP(C360,Athletes,7,FALSE)),"",VLOOKUP(C360,Athletes,7,FALSE)))</f>
        <v>U12B</v>
      </c>
      <c r="G360" s="85">
        <f ca="1">IF(M360="","",VLOOKUP($B360,INDIRECT(L360),6,FALSE))</f>
        <v>60</v>
      </c>
      <c r="H360" s="69" t="str">
        <f ca="1">"U" &amp; ROW(H360)+1-$B360 &amp; ":U" &amp; ROW(H360)-$B360+VLOOKUP(1,INDIRECT("A" &amp; ROW(H360)+1-$B360 &amp; ":B999"),2,0)</f>
        <v>U360:U361</v>
      </c>
      <c r="I360" s="69" t="str">
        <f ca="1">"R" &amp; ROW(I360)+1-$B360 &amp; ":R" &amp; ROW(I360)-$B360+VLOOKUP(1,INDIRECT("A" &amp; ROW(I360)+1-$B360 &amp; ":B999"),2,0)</f>
        <v>R360:R361</v>
      </c>
      <c r="J360" s="69" t="str">
        <f ca="1">"S" &amp; ROW(J360)+1-$B360 &amp; ":S" &amp; ROW(J360)-$B360+VLOOKUP(1,INDIRECT("A" &amp; ROW(J360)+1-$B360 &amp; ":B999"),2,0)</f>
        <v>S360:S361</v>
      </c>
      <c r="K360" s="69" t="str">
        <f ca="1">"T" &amp; ROW(K360)+1-$B360 &amp; ":T" &amp; ROW(K360)-$B360+VLOOKUP(1,INDIRECT("A" &amp; ROW(K360)+1-$B360 &amp; ":B999"),2,0)</f>
        <v>T360:T361</v>
      </c>
      <c r="L360" s="69" t="str">
        <f ca="1">"M" &amp; ROW(I360)+1-$B360 &amp; ":U" &amp; ROW(I360)-$B360+VLOOKUP(1,INDIRECT("A" &amp; ROW(I360)+1-$B360 &amp; ":B999"),2,0)</f>
        <v>M360:U361</v>
      </c>
      <c r="M360" s="5">
        <f ca="1">IF(N360="","",RANK($U360,INDIRECT(H360),0))</f>
        <v>2</v>
      </c>
      <c r="N360" s="7">
        <v>5</v>
      </c>
      <c r="O360" s="76">
        <v>28</v>
      </c>
      <c r="P360" s="76">
        <v>0</v>
      </c>
      <c r="Q360" s="76">
        <v>0</v>
      </c>
      <c r="R360" s="76">
        <f>IF(RANK($O360,$O360:$Q360,0)=1,$O360,IF(RANK($P360,$O360:$Q360,0)=1,$P360,$Q360))</f>
        <v>28</v>
      </c>
      <c r="S360" s="76">
        <f>IF(RANK($O360,$O360:$Q360,0)=2,$O360,IF(RANK($P360,$O360:$Q360,0)=2,$P360,$Q360))</f>
        <v>0</v>
      </c>
      <c r="T360" s="76">
        <f>IF(RANK($O360,$O360:$Q360,0)=3,$O360,IF(RANK($P360,$O360:$Q360,0)=3,$P360,$Q360))</f>
        <v>0</v>
      </c>
      <c r="U360" s="76">
        <f>((($R360)*10000)+$S360)*10000+$T360+$N360/1000</f>
        <v>2800000000.0050001</v>
      </c>
    </row>
    <row r="361" spans="1:23">
      <c r="A361" s="38">
        <f>IF(AND(N362=""),1,"")</f>
        <v>1</v>
      </c>
      <c r="B361" s="84">
        <f>IF(B360="",1,B360+1)</f>
        <v>2</v>
      </c>
      <c r="C361" s="84">
        <f ca="1">IF(M361="","",VLOOKUP($B361,INDIRECT(L361),2,FALSE))</f>
        <v>5</v>
      </c>
      <c r="D361" s="67" t="str">
        <f ca="1">IF($C361="","",IF(ISERROR(VLOOKUP(C361,Athletes,2,FALSE)),"Unknown Athlete",PROPER(VLOOKUP(C361,Athletes,2,FALSE))))</f>
        <v>Sam Brereton</v>
      </c>
      <c r="E361" s="67" t="str">
        <f ca="1">IF($C361="","",IF(VLOOKUP(C361,Athletes,3,FALSE)="","",VLOOKUP(C361,Athletes,3,FALSE)))</f>
        <v>N+P</v>
      </c>
      <c r="F361" s="67" t="str">
        <f ca="1">IF($C361="","",IF(ISERROR(VLOOKUP(C361,Athletes,7,FALSE)),"",VLOOKUP(C361,Athletes,7,FALSE)))</f>
        <v>U12B</v>
      </c>
      <c r="G361" s="85">
        <f ca="1">IF(M361="","",VLOOKUP($B361,INDIRECT(L361),6,FALSE))</f>
        <v>28</v>
      </c>
      <c r="H361" s="69" t="str">
        <f ca="1">"U" &amp; ROW(H361)+1-$B361 &amp; ":U" &amp; ROW(H361)-$B361+VLOOKUP(1,INDIRECT("A" &amp; ROW(H361)+1-$B361 &amp; ":B999"),2,0)</f>
        <v>U360:U361</v>
      </c>
      <c r="I361" s="69" t="str">
        <f ca="1">"R" &amp; ROW(I361)+1-$B361 &amp; ":R" &amp; ROW(I361)-$B361+VLOOKUP(1,INDIRECT("A" &amp; ROW(I361)+1-$B361 &amp; ":B999"),2,0)</f>
        <v>R360:R361</v>
      </c>
      <c r="J361" s="69" t="str">
        <f ca="1">"S" &amp; ROW(J361)+1-$B361 &amp; ":S" &amp; ROW(J361)-$B361+VLOOKUP(1,INDIRECT("A" &amp; ROW(J361)+1-$B361 &amp; ":B999"),2,0)</f>
        <v>S360:S361</v>
      </c>
      <c r="K361" s="69" t="str">
        <f ca="1">"T" &amp; ROW(K361)+1-$B361 &amp; ":T" &amp; ROW(K361)-$B361+VLOOKUP(1,INDIRECT("A" &amp; ROW(K361)+1-$B361 &amp; ":B999"),2,0)</f>
        <v>T360:T361</v>
      </c>
      <c r="L361" s="69" t="str">
        <f ca="1">"M" &amp; ROW(I361)+1-$B361 &amp; ":U" &amp; ROW(I361)-$B361+VLOOKUP(1,INDIRECT("A" &amp; ROW(I361)+1-$B361 &amp; ":B999"),2,0)</f>
        <v>M360:U361</v>
      </c>
      <c r="M361" s="5">
        <f ca="1">IF(N361="","",RANK($U361,INDIRECT(H361),0))</f>
        <v>1</v>
      </c>
      <c r="N361" s="7">
        <v>2</v>
      </c>
      <c r="O361" s="76">
        <v>60</v>
      </c>
      <c r="P361" s="76">
        <v>0</v>
      </c>
      <c r="Q361" s="76">
        <v>0</v>
      </c>
      <c r="R361" s="76">
        <f>IF(RANK($O361,$O361:$Q361,0)=1,$O361,IF(RANK($P361,$O361:$Q361,0)=1,$P361,$Q361))</f>
        <v>60</v>
      </c>
      <c r="S361" s="76">
        <f>IF(RANK($O361,$O361:$Q361,0)=2,$O361,IF(RANK($P361,$O361:$Q361,0)=2,$P361,$Q361))</f>
        <v>0</v>
      </c>
      <c r="T361" s="76">
        <f>IF(RANK($O361,$O361:$Q361,0)=3,$O361,IF(RANK($P361,$O361:$Q361,0)=3,$P361,$Q361))</f>
        <v>0</v>
      </c>
      <c r="U361" s="76">
        <f>((($R361)*10000)+$S361)*10000+$T361+$N361/1000</f>
        <v>6000000000.0019999</v>
      </c>
    </row>
    <row r="362" spans="1:2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</row>
    <row r="363" spans="1:2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</row>
    <row r="364" spans="1:2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</row>
    <row r="365" spans="1:23" ht="18">
      <c r="B365" s="66" t="s">
        <v>10</v>
      </c>
      <c r="C365" s="66" t="s">
        <v>178</v>
      </c>
      <c r="E365" s="66"/>
      <c r="G365" s="68"/>
      <c r="N365" s="70" t="s">
        <v>15</v>
      </c>
      <c r="O365" s="71"/>
      <c r="P365" s="71"/>
      <c r="Q365" s="72"/>
      <c r="R365" s="72"/>
      <c r="S365" s="72"/>
      <c r="T365" s="72"/>
      <c r="U365" s="73"/>
      <c r="V365" s="73"/>
      <c r="W365" s="73"/>
    </row>
    <row r="366" spans="1:23" ht="15.75" customHeight="1">
      <c r="B366" s="66"/>
      <c r="D366" s="66"/>
      <c r="E366" s="74"/>
      <c r="N366" s="5"/>
      <c r="R366" s="76"/>
      <c r="S366" s="76"/>
      <c r="T366" s="76"/>
    </row>
    <row r="367" spans="1:23" ht="15.75" thickBot="1">
      <c r="A367" s="40" t="s">
        <v>50</v>
      </c>
      <c r="B367" s="10" t="s">
        <v>9</v>
      </c>
      <c r="C367" s="10" t="s">
        <v>62</v>
      </c>
      <c r="D367" s="10" t="s">
        <v>6</v>
      </c>
      <c r="E367" s="10" t="s">
        <v>7</v>
      </c>
      <c r="F367" s="10" t="s">
        <v>49</v>
      </c>
      <c r="G367" s="43" t="s">
        <v>176</v>
      </c>
      <c r="H367" s="79" t="s">
        <v>54</v>
      </c>
      <c r="I367" s="79" t="s">
        <v>51</v>
      </c>
      <c r="J367" s="79" t="s">
        <v>52</v>
      </c>
      <c r="K367" s="79" t="s">
        <v>53</v>
      </c>
      <c r="L367" s="79" t="s">
        <v>24</v>
      </c>
      <c r="M367" s="80" t="s">
        <v>23</v>
      </c>
      <c r="N367" s="81" t="s">
        <v>62</v>
      </c>
      <c r="O367" s="82" t="s">
        <v>16</v>
      </c>
      <c r="P367" s="82" t="s">
        <v>17</v>
      </c>
      <c r="Q367" s="82" t="s">
        <v>18</v>
      </c>
      <c r="R367" s="83" t="s">
        <v>19</v>
      </c>
      <c r="S367" s="83" t="s">
        <v>20</v>
      </c>
      <c r="T367" s="83" t="s">
        <v>21</v>
      </c>
      <c r="U367" s="80" t="s">
        <v>22</v>
      </c>
    </row>
    <row r="368" spans="1:23" ht="15">
      <c r="B368" s="77"/>
      <c r="C368" s="77"/>
      <c r="D368" s="77"/>
      <c r="E368" s="77"/>
      <c r="F368" s="77"/>
      <c r="G368" s="78"/>
      <c r="H368" s="69"/>
      <c r="I368" s="69"/>
      <c r="N368" s="5"/>
      <c r="R368" s="76"/>
      <c r="S368" s="76"/>
      <c r="T368" s="76"/>
      <c r="U368" s="76"/>
    </row>
    <row r="369" spans="1:23">
      <c r="A369" s="38" t="str">
        <f>IF(AND(N370=""),1,"")</f>
        <v/>
      </c>
      <c r="B369" s="84">
        <f>IF(B368="",1,B368+1)</f>
        <v>1</v>
      </c>
      <c r="C369" s="84">
        <f ca="1">IF(M369="","",VLOOKUP($B369,INDIRECT(L369),2,FALSE))</f>
        <v>1</v>
      </c>
      <c r="D369" s="67" t="str">
        <f ca="1">IF($C369="","",IF(ISERROR(VLOOKUP(C369,Athletes,2,FALSE)),"Unknown Athlete",PROPER(VLOOKUP(C369,Athletes,2,FALSE))))</f>
        <v>Milly Hancock</v>
      </c>
      <c r="E369" s="67" t="str">
        <f ca="1">IF($C369="","",IF(VLOOKUP(C369,Athletes,3,FALSE)="","",VLOOKUP(C369,Athletes,3,FALSE)))</f>
        <v>CAC</v>
      </c>
      <c r="F369" s="67" t="str">
        <f ca="1">IF($C369="","",IF(ISERROR(VLOOKUP(C369,Athletes,7,FALSE)),"",VLOOKUP(C369,Athletes,7,FALSE)))</f>
        <v>U12G</v>
      </c>
      <c r="G369" s="85">
        <f ca="1">IF(M369="","",VLOOKUP($B369,INDIRECT(L369),6,FALSE))</f>
        <v>60</v>
      </c>
      <c r="H369" s="69" t="str">
        <f ca="1">"U" &amp; ROW(H369)+1-$B369 &amp; ":U" &amp; ROW(H369)-$B369+VLOOKUP(1,INDIRECT("A" &amp; ROW(H369)+1-$B369 &amp; ":B999"),2,0)</f>
        <v>U369:U373</v>
      </c>
      <c r="I369" s="69" t="str">
        <f ca="1">"R" &amp; ROW(I369)+1-$B369 &amp; ":R" &amp; ROW(I369)-$B369+VLOOKUP(1,INDIRECT("A" &amp; ROW(I369)+1-$B369 &amp; ":B999"),2,0)</f>
        <v>R369:R373</v>
      </c>
      <c r="J369" s="69" t="str">
        <f ca="1">"S" &amp; ROW(J369)+1-$B369 &amp; ":S" &amp; ROW(J369)-$B369+VLOOKUP(1,INDIRECT("A" &amp; ROW(J369)+1-$B369 &amp; ":B999"),2,0)</f>
        <v>S369:S373</v>
      </c>
      <c r="K369" s="69" t="str">
        <f ca="1">"T" &amp; ROW(K369)+1-$B369 &amp; ":T" &amp; ROW(K369)-$B369+VLOOKUP(1,INDIRECT("A" &amp; ROW(K369)+1-$B369 &amp; ":B999"),2,0)</f>
        <v>T369:T373</v>
      </c>
      <c r="L369" s="69" t="str">
        <f ca="1">"M" &amp; ROW(I369)+1-$B369 &amp; ":U" &amp; ROW(I369)-$B369+VLOOKUP(1,INDIRECT("A" &amp; ROW(I369)+1-$B369 &amp; ":B999"),2,0)</f>
        <v>M369:U373</v>
      </c>
      <c r="M369" s="5">
        <f ca="1">IF(N369="","",RANK($U369,INDIRECT(H369),0))</f>
        <v>5</v>
      </c>
      <c r="N369" s="7">
        <v>17</v>
      </c>
      <c r="O369" s="76">
        <v>31</v>
      </c>
      <c r="P369" s="76">
        <v>0</v>
      </c>
      <c r="Q369" s="76">
        <v>0</v>
      </c>
      <c r="R369" s="76">
        <f>IF(RANK($O369,$O369:$Q369,0)=1,$O369,IF(RANK($P369,$O369:$Q369,0)=1,$P369,$Q369))</f>
        <v>31</v>
      </c>
      <c r="S369" s="76">
        <f>IF(RANK($O369,$O369:$Q369,0)=2,$O369,IF(RANK($P369,$O369:$Q369,0)=2,$P369,$Q369))</f>
        <v>0</v>
      </c>
      <c r="T369" s="76">
        <f>IF(RANK($O369,$O369:$Q369,0)=3,$O369,IF(RANK($P369,$O369:$Q369,0)=3,$P369,$Q369))</f>
        <v>0</v>
      </c>
      <c r="U369" s="76">
        <f>((($R369)*10000)+$S369)*10000+$T369+$N369/1000</f>
        <v>3100000000.0170002</v>
      </c>
    </row>
    <row r="370" spans="1:23">
      <c r="A370" s="38" t="str">
        <f>IF(AND(N371=""),1,"")</f>
        <v/>
      </c>
      <c r="B370" s="84">
        <f>IF(B369="",1,B369+1)</f>
        <v>2</v>
      </c>
      <c r="C370" s="84">
        <f ca="1">IF(M370="","",VLOOKUP($B370,INDIRECT(L370),2,FALSE))</f>
        <v>3</v>
      </c>
      <c r="D370" s="67" t="str">
        <f ca="1">IF($C370="","",IF(ISERROR(VLOOKUP(C370,Athletes,2,FALSE)),"Unknown Athlete",PROPER(VLOOKUP(C370,Athletes,2,FALSE))))</f>
        <v>Kerenza Riley</v>
      </c>
      <c r="E370" s="67" t="str">
        <f ca="1">IF($C370="","",IF(VLOOKUP(C370,Athletes,3,FALSE)="","",VLOOKUP(C370,Athletes,3,FALSE)))</f>
        <v>CAC</v>
      </c>
      <c r="F370" s="67" t="str">
        <f ca="1">IF($C370="","",IF(ISERROR(VLOOKUP(C370,Athletes,7,FALSE)),"",VLOOKUP(C370,Athletes,7,FALSE)))</f>
        <v>U12G</v>
      </c>
      <c r="G370" s="85">
        <f ca="1">IF(M370="","",VLOOKUP($B370,INDIRECT(L370),6,FALSE))</f>
        <v>44</v>
      </c>
      <c r="H370" s="69" t="str">
        <f ca="1">"U" &amp; ROW(H370)+1-$B370 &amp; ":U" &amp; ROW(H370)-$B370+VLOOKUP(1,INDIRECT("A" &amp; ROW(H370)+1-$B370 &amp; ":B999"),2,0)</f>
        <v>U369:U373</v>
      </c>
      <c r="I370" s="69" t="str">
        <f ca="1">"R" &amp; ROW(I370)+1-$B370 &amp; ":R" &amp; ROW(I370)-$B370+VLOOKUP(1,INDIRECT("A" &amp; ROW(I370)+1-$B370 &amp; ":B999"),2,0)</f>
        <v>R369:R373</v>
      </c>
      <c r="J370" s="69" t="str">
        <f ca="1">"S" &amp; ROW(J370)+1-$B370 &amp; ":S" &amp; ROW(J370)-$B370+VLOOKUP(1,INDIRECT("A" &amp; ROW(J370)+1-$B370 &amp; ":B999"),2,0)</f>
        <v>S369:S373</v>
      </c>
      <c r="K370" s="69" t="str">
        <f ca="1">"T" &amp; ROW(K370)+1-$B370 &amp; ":T" &amp; ROW(K370)-$B370+VLOOKUP(1,INDIRECT("A" &amp; ROW(K370)+1-$B370 &amp; ":B999"),2,0)</f>
        <v>T369:T373</v>
      </c>
      <c r="L370" s="69" t="str">
        <f ca="1">"M" &amp; ROW(I370)+1-$B370 &amp; ":U" &amp; ROW(I370)-$B370+VLOOKUP(1,INDIRECT("A" &amp; ROW(I370)+1-$B370 &amp; ":B999"),2,0)</f>
        <v>M369:U373</v>
      </c>
      <c r="M370" s="5">
        <f ca="1">IF(N370="","",RANK($U370,INDIRECT(H370),0))</f>
        <v>4</v>
      </c>
      <c r="N370" s="7">
        <v>18</v>
      </c>
      <c r="O370" s="76">
        <v>39</v>
      </c>
      <c r="P370" s="76">
        <v>0</v>
      </c>
      <c r="Q370" s="76">
        <v>0</v>
      </c>
      <c r="R370" s="76">
        <f>IF(RANK($O370,$O370:$Q370,0)=1,$O370,IF(RANK($P370,$O370:$Q370,0)=1,$P370,$Q370))</f>
        <v>39</v>
      </c>
      <c r="S370" s="76">
        <f>IF(RANK($O370,$O370:$Q370,0)=2,$O370,IF(RANK($P370,$O370:$Q370,0)=2,$P370,$Q370))</f>
        <v>0</v>
      </c>
      <c r="T370" s="76">
        <f>IF(RANK($O370,$O370:$Q370,0)=3,$O370,IF(RANK($P370,$O370:$Q370,0)=3,$P370,$Q370))</f>
        <v>0</v>
      </c>
      <c r="U370" s="76">
        <f>((($R370)*10000)+$S370)*10000+$T370+$N370/1000</f>
        <v>3900000000.0180001</v>
      </c>
    </row>
    <row r="371" spans="1:23">
      <c r="A371" s="38" t="str">
        <f>IF(AND(N372=""),1,"")</f>
        <v/>
      </c>
      <c r="B371" s="84">
        <f>IF(B370="",1,B370+1)</f>
        <v>3</v>
      </c>
      <c r="C371" s="84">
        <f ca="1">IF(M371="","",VLOOKUP($B371,INDIRECT(L371),2,FALSE))</f>
        <v>14</v>
      </c>
      <c r="D371" s="67" t="str">
        <f ca="1">IF($C371="","",IF(ISERROR(VLOOKUP(C371,Athletes,2,FALSE)),"Unknown Athlete",PROPER(VLOOKUP(C371,Athletes,2,FALSE))))</f>
        <v>Jessica White</v>
      </c>
      <c r="E371" s="67" t="str">
        <f ca="1">IF($C371="","",IF(VLOOKUP(C371,Athletes,3,FALSE)="","",VLOOKUP(C371,Athletes,3,FALSE)))</f>
        <v>CAC</v>
      </c>
      <c r="F371" s="67" t="str">
        <f ca="1">IF($C371="","",IF(ISERROR(VLOOKUP(C371,Athletes,7,FALSE)),"",VLOOKUP(C371,Athletes,7,FALSE)))</f>
        <v>U12B</v>
      </c>
      <c r="G371" s="85">
        <f ca="1">IF(M371="","",VLOOKUP($B371,INDIRECT(L371),6,FALSE))</f>
        <v>41</v>
      </c>
      <c r="H371" s="69" t="str">
        <f ca="1">"U" &amp; ROW(H371)+1-$B371 &amp; ":U" &amp; ROW(H371)-$B371+VLOOKUP(1,INDIRECT("A" &amp; ROW(H371)+1-$B371 &amp; ":B999"),2,0)</f>
        <v>U369:U373</v>
      </c>
      <c r="I371" s="69" t="str">
        <f ca="1">"R" &amp; ROW(I371)+1-$B371 &amp; ":R" &amp; ROW(I371)-$B371+VLOOKUP(1,INDIRECT("A" &amp; ROW(I371)+1-$B371 &amp; ":B999"),2,0)</f>
        <v>R369:R373</v>
      </c>
      <c r="J371" s="69" t="str">
        <f ca="1">"S" &amp; ROW(J371)+1-$B371 &amp; ":S" &amp; ROW(J371)-$B371+VLOOKUP(1,INDIRECT("A" &amp; ROW(J371)+1-$B371 &amp; ":B999"),2,0)</f>
        <v>S369:S373</v>
      </c>
      <c r="K371" s="69" t="str">
        <f ca="1">"T" &amp; ROW(K371)+1-$B371 &amp; ":T" &amp; ROW(K371)-$B371+VLOOKUP(1,INDIRECT("A" &amp; ROW(K371)+1-$B371 &amp; ":B999"),2,0)</f>
        <v>T369:T373</v>
      </c>
      <c r="L371" s="69" t="str">
        <f ca="1">"M" &amp; ROW(I371)+1-$B371 &amp; ":U" &amp; ROW(I371)-$B371+VLOOKUP(1,INDIRECT("A" &amp; ROW(I371)+1-$B371 &amp; ":B999"),2,0)</f>
        <v>M369:U373</v>
      </c>
      <c r="M371" s="5">
        <f ca="1">IF(N371="","",RANK($U371,INDIRECT(H371),0))</f>
        <v>1</v>
      </c>
      <c r="N371" s="7">
        <v>1</v>
      </c>
      <c r="O371" s="76">
        <v>60</v>
      </c>
      <c r="P371" s="76">
        <v>0</v>
      </c>
      <c r="Q371" s="76">
        <v>0</v>
      </c>
      <c r="R371" s="76">
        <f>IF(RANK($O371,$O371:$Q371,0)=1,$O371,IF(RANK($P371,$O371:$Q371,0)=1,$P371,$Q371))</f>
        <v>60</v>
      </c>
      <c r="S371" s="76">
        <f>IF(RANK($O371,$O371:$Q371,0)=2,$O371,IF(RANK($P371,$O371:$Q371,0)=2,$P371,$Q371))</f>
        <v>0</v>
      </c>
      <c r="T371" s="76">
        <f>IF(RANK($O371,$O371:$Q371,0)=3,$O371,IF(RANK($P371,$O371:$Q371,0)=3,$P371,$Q371))</f>
        <v>0</v>
      </c>
      <c r="U371" s="76">
        <f>((($R371)*10000)+$S371)*10000+$T371+$N371/1000</f>
        <v>6000000000.0010004</v>
      </c>
    </row>
    <row r="372" spans="1:23">
      <c r="A372" s="38" t="str">
        <f>IF(AND(N373=""),1,"")</f>
        <v/>
      </c>
      <c r="B372" s="84">
        <f>IF(B371="",1,B371+1)</f>
        <v>4</v>
      </c>
      <c r="C372" s="84">
        <f ca="1">IF(M372="","",VLOOKUP($B372,INDIRECT(L372),2,FALSE))</f>
        <v>18</v>
      </c>
      <c r="D372" s="67" t="str">
        <f ca="1">IF($C372="","",IF(ISERROR(VLOOKUP(C372,Athletes,2,FALSE)),"Unknown Athlete",PROPER(VLOOKUP(C372,Athletes,2,FALSE))))</f>
        <v>Jenna Dymond</v>
      </c>
      <c r="E372" s="67" t="str">
        <f ca="1">IF($C372="","",IF(VLOOKUP(C372,Athletes,3,FALSE)="","",VLOOKUP(C372,Athletes,3,FALSE)))</f>
        <v>CAC</v>
      </c>
      <c r="F372" s="67" t="str">
        <f ca="1">IF($C372="","",IF(ISERROR(VLOOKUP(C372,Athletes,7,FALSE)),"",VLOOKUP(C372,Athletes,7,FALSE)))</f>
        <v>U12G</v>
      </c>
      <c r="G372" s="85">
        <f ca="1">IF(M372="","",VLOOKUP($B372,INDIRECT(L372),6,FALSE))</f>
        <v>39</v>
      </c>
      <c r="H372" s="69" t="str">
        <f ca="1">"U" &amp; ROW(H372)+1-$B372 &amp; ":U" &amp; ROW(H372)-$B372+VLOOKUP(1,INDIRECT("A" &amp; ROW(H372)+1-$B372 &amp; ":B999"),2,0)</f>
        <v>U369:U373</v>
      </c>
      <c r="I372" s="69" t="str">
        <f ca="1">"R" &amp; ROW(I372)+1-$B372 &amp; ":R" &amp; ROW(I372)-$B372+VLOOKUP(1,INDIRECT("A" &amp; ROW(I372)+1-$B372 &amp; ":B999"),2,0)</f>
        <v>R369:R373</v>
      </c>
      <c r="J372" s="69" t="str">
        <f ca="1">"S" &amp; ROW(J372)+1-$B372 &amp; ":S" &amp; ROW(J372)-$B372+VLOOKUP(1,INDIRECT("A" &amp; ROW(J372)+1-$B372 &amp; ":B999"),2,0)</f>
        <v>S369:S373</v>
      </c>
      <c r="K372" s="69" t="str">
        <f ca="1">"T" &amp; ROW(K372)+1-$B372 &amp; ":T" &amp; ROW(K372)-$B372+VLOOKUP(1,INDIRECT("A" &amp; ROW(K372)+1-$B372 &amp; ":B999"),2,0)</f>
        <v>T369:T373</v>
      </c>
      <c r="L372" s="69" t="str">
        <f ca="1">"M" &amp; ROW(I372)+1-$B372 &amp; ":U" &amp; ROW(I372)-$B372+VLOOKUP(1,INDIRECT("A" &amp; ROW(I372)+1-$B372 &amp; ":B999"),2,0)</f>
        <v>M369:U373</v>
      </c>
      <c r="M372" s="5">
        <f ca="1">IF(N372="","",RANK($U372,INDIRECT(H372),0))</f>
        <v>2</v>
      </c>
      <c r="N372" s="7">
        <v>3</v>
      </c>
      <c r="O372" s="76">
        <v>44</v>
      </c>
      <c r="P372" s="76">
        <v>0</v>
      </c>
      <c r="Q372" s="76">
        <v>0</v>
      </c>
      <c r="R372" s="76">
        <f>IF(RANK($O372,$O372:$Q372,0)=1,$O372,IF(RANK($P372,$O372:$Q372,0)=1,$P372,$Q372))</f>
        <v>44</v>
      </c>
      <c r="S372" s="76">
        <f>IF(RANK($O372,$O372:$Q372,0)=2,$O372,IF(RANK($P372,$O372:$Q372,0)=2,$P372,$Q372))</f>
        <v>0</v>
      </c>
      <c r="T372" s="76">
        <f>IF(RANK($O372,$O372:$Q372,0)=3,$O372,IF(RANK($P372,$O372:$Q372,0)=3,$P372,$Q372))</f>
        <v>0</v>
      </c>
      <c r="U372" s="76">
        <f>((($R372)*10000)+$S372)*10000+$T372+$N372/1000</f>
        <v>4400000000.0030003</v>
      </c>
    </row>
    <row r="373" spans="1:23">
      <c r="A373" s="38">
        <f>IF(AND(N374=""),1,"")</f>
        <v>1</v>
      </c>
      <c r="B373" s="84">
        <f>IF(B372="",1,B372+1)</f>
        <v>5</v>
      </c>
      <c r="C373" s="84">
        <f ca="1">IF(M373="","",VLOOKUP($B373,INDIRECT(L373),2,FALSE))</f>
        <v>17</v>
      </c>
      <c r="D373" s="67" t="str">
        <f ca="1">IF($C373="","",IF(ISERROR(VLOOKUP(C373,Athletes,2,FALSE)),"Unknown Athlete",PROPER(VLOOKUP(C373,Athletes,2,FALSE))))</f>
        <v>Kizzy Dymond</v>
      </c>
      <c r="E373" s="67" t="str">
        <f ca="1">IF($C373="","",IF(VLOOKUP(C373,Athletes,3,FALSE)="","",VLOOKUP(C373,Athletes,3,FALSE)))</f>
        <v>CAC</v>
      </c>
      <c r="F373" s="67" t="str">
        <f ca="1">IF($C373="","",IF(ISERROR(VLOOKUP(C373,Athletes,7,FALSE)),"",VLOOKUP(C373,Athletes,7,FALSE)))</f>
        <v>U12G</v>
      </c>
      <c r="G373" s="85">
        <f ca="1">IF(M373="","",VLOOKUP($B373,INDIRECT(L373),6,FALSE))</f>
        <v>31</v>
      </c>
      <c r="H373" s="69" t="str">
        <f ca="1">"U" &amp; ROW(H373)+1-$B373 &amp; ":U" &amp; ROW(H373)-$B373+VLOOKUP(1,INDIRECT("A" &amp; ROW(H373)+1-$B373 &amp; ":B999"),2,0)</f>
        <v>U369:U373</v>
      </c>
      <c r="I373" s="69" t="str">
        <f ca="1">"R" &amp; ROW(I373)+1-$B373 &amp; ":R" &amp; ROW(I373)-$B373+VLOOKUP(1,INDIRECT("A" &amp; ROW(I373)+1-$B373 &amp; ":B999"),2,0)</f>
        <v>R369:R373</v>
      </c>
      <c r="J373" s="69" t="str">
        <f ca="1">"S" &amp; ROW(J373)+1-$B373 &amp; ":S" &amp; ROW(J373)-$B373+VLOOKUP(1,INDIRECT("A" &amp; ROW(J373)+1-$B373 &amp; ":B999"),2,0)</f>
        <v>S369:S373</v>
      </c>
      <c r="K373" s="69" t="str">
        <f ca="1">"T" &amp; ROW(K373)+1-$B373 &amp; ":T" &amp; ROW(K373)-$B373+VLOOKUP(1,INDIRECT("A" &amp; ROW(K373)+1-$B373 &amp; ":B999"),2,0)</f>
        <v>T369:T373</v>
      </c>
      <c r="L373" s="69" t="str">
        <f ca="1">"M" &amp; ROW(I373)+1-$B373 &amp; ":U" &amp; ROW(I373)-$B373+VLOOKUP(1,INDIRECT("A" &amp; ROW(I373)+1-$B373 &amp; ":B999"),2,0)</f>
        <v>M369:U373</v>
      </c>
      <c r="M373" s="5">
        <f ca="1">IF(N373="","",RANK($U373,INDIRECT(H373),0))</f>
        <v>3</v>
      </c>
      <c r="N373" s="7">
        <v>14</v>
      </c>
      <c r="O373" s="76">
        <v>41</v>
      </c>
      <c r="P373" s="76">
        <v>0</v>
      </c>
      <c r="Q373" s="76">
        <v>0</v>
      </c>
      <c r="R373" s="76">
        <f>IF(RANK($O373,$O373:$Q373,0)=1,$O373,IF(RANK($P373,$O373:$Q373,0)=1,$P373,$Q373))</f>
        <v>41</v>
      </c>
      <c r="S373" s="76">
        <f>IF(RANK($O373,$O373:$Q373,0)=2,$O373,IF(RANK($P373,$O373:$Q373,0)=2,$P373,$Q373))</f>
        <v>0</v>
      </c>
      <c r="T373" s="76">
        <f>IF(RANK($O373,$O373:$Q373,0)=3,$O373,IF(RANK($P373,$O373:$Q373,0)=3,$P373,$Q373))</f>
        <v>0</v>
      </c>
      <c r="U373" s="76">
        <f>((($R373)*10000)+$S373)*10000+$T373+$N373/1000</f>
        <v>4100000000.0139999</v>
      </c>
    </row>
    <row r="374" spans="1:2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</row>
    <row r="375" spans="1:2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</row>
    <row r="376" spans="1:2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</row>
    <row r="377" spans="1:23" ht="18">
      <c r="B377" s="66" t="s">
        <v>10</v>
      </c>
      <c r="C377" s="66" t="s">
        <v>179</v>
      </c>
      <c r="E377" s="66"/>
      <c r="G377" s="68"/>
      <c r="N377" s="70" t="s">
        <v>15</v>
      </c>
      <c r="O377" s="71"/>
      <c r="P377" s="71"/>
      <c r="Q377" s="72"/>
      <c r="R377" s="72"/>
      <c r="S377" s="72"/>
      <c r="T377" s="72"/>
      <c r="U377" s="73"/>
      <c r="V377" s="73"/>
      <c r="W377" s="73"/>
    </row>
    <row r="378" spans="1:23" ht="15.75" customHeight="1">
      <c r="B378" s="66"/>
      <c r="D378" s="66"/>
      <c r="E378" s="74"/>
      <c r="N378" s="5"/>
      <c r="R378" s="76"/>
      <c r="S378" s="76"/>
      <c r="T378" s="76"/>
    </row>
    <row r="379" spans="1:23" ht="15.75" thickBot="1">
      <c r="A379" s="40" t="s">
        <v>50</v>
      </c>
      <c r="B379" s="10" t="s">
        <v>9</v>
      </c>
      <c r="C379" s="10" t="s">
        <v>62</v>
      </c>
      <c r="D379" s="10" t="s">
        <v>6</v>
      </c>
      <c r="E379" s="10" t="s">
        <v>7</v>
      </c>
      <c r="F379" s="10" t="s">
        <v>49</v>
      </c>
      <c r="G379" s="43" t="s">
        <v>176</v>
      </c>
      <c r="H379" s="79" t="s">
        <v>54</v>
      </c>
      <c r="I379" s="79" t="s">
        <v>51</v>
      </c>
      <c r="J379" s="79" t="s">
        <v>52</v>
      </c>
      <c r="K379" s="79" t="s">
        <v>53</v>
      </c>
      <c r="L379" s="79" t="s">
        <v>24</v>
      </c>
      <c r="M379" s="80" t="s">
        <v>23</v>
      </c>
      <c r="N379" s="81" t="s">
        <v>62</v>
      </c>
      <c r="O379" s="82" t="s">
        <v>16</v>
      </c>
      <c r="P379" s="82" t="s">
        <v>17</v>
      </c>
      <c r="Q379" s="82" t="s">
        <v>18</v>
      </c>
      <c r="R379" s="83" t="s">
        <v>19</v>
      </c>
      <c r="S379" s="83" t="s">
        <v>20</v>
      </c>
      <c r="T379" s="83" t="s">
        <v>21</v>
      </c>
      <c r="U379" s="80" t="s">
        <v>22</v>
      </c>
    </row>
    <row r="380" spans="1:23" ht="15">
      <c r="B380" s="77"/>
      <c r="C380" s="77"/>
      <c r="D380" s="77"/>
      <c r="E380" s="77"/>
      <c r="F380" s="77"/>
      <c r="G380" s="78"/>
      <c r="H380" s="69"/>
      <c r="I380" s="69"/>
      <c r="N380" s="5"/>
      <c r="R380" s="76"/>
      <c r="S380" s="76"/>
      <c r="T380" s="76"/>
      <c r="U380" s="76"/>
    </row>
    <row r="381" spans="1:23">
      <c r="A381" s="38">
        <f>IF(AND(N382=""),1,"")</f>
        <v>1</v>
      </c>
      <c r="B381" s="84">
        <f>IF(B380="",1,B380+1)</f>
        <v>1</v>
      </c>
      <c r="C381" s="84">
        <f ca="1">IF(M381="","",VLOOKUP($B381,INDIRECT(L381),2,FALSE))</f>
        <v>15</v>
      </c>
      <c r="D381" s="67" t="str">
        <f ca="1">IF($C381="","",IF(ISERROR(VLOOKUP(C381,Athletes,2,FALSE)),"Unknown Athlete",PROPER(VLOOKUP(C381,Athletes,2,FALSE))))</f>
        <v>Rhys Johns</v>
      </c>
      <c r="E381" s="67" t="str">
        <f ca="1">IF($C381="","",IF(VLOOKUP(C381,Athletes,3,FALSE)="","",VLOOKUP(C381,Athletes,3,FALSE)))</f>
        <v>CAC</v>
      </c>
      <c r="F381" s="67" t="str">
        <f ca="1">IF($C381="","",IF(ISERROR(VLOOKUP(C381,Athletes,7,FALSE)),"",VLOOKUP(C381,Athletes,7,FALSE)))</f>
        <v>U11B</v>
      </c>
      <c r="G381" s="85">
        <f ca="1">IF(M381="","",VLOOKUP($B381,INDIRECT(L381),6,FALSE))</f>
        <v>22</v>
      </c>
      <c r="H381" s="69" t="str">
        <f ca="1">"U" &amp; ROW(H381)+1-$B381 &amp; ":U" &amp; ROW(H381)-$B381+VLOOKUP(1,INDIRECT("A" &amp; ROW(H381)+1-$B381 &amp; ":B999"),2,0)</f>
        <v>U381:U381</v>
      </c>
      <c r="I381" s="69" t="str">
        <f ca="1">"R" &amp; ROW(I381)+1-$B381 &amp; ":R" &amp; ROW(I381)-$B381+VLOOKUP(1,INDIRECT("A" &amp; ROW(I381)+1-$B381 &amp; ":B999"),2,0)</f>
        <v>R381:R381</v>
      </c>
      <c r="J381" s="69" t="str">
        <f ca="1">"S" &amp; ROW(J381)+1-$B381 &amp; ":S" &amp; ROW(J381)-$B381+VLOOKUP(1,INDIRECT("A" &amp; ROW(J381)+1-$B381 &amp; ":B999"),2,0)</f>
        <v>S381:S381</v>
      </c>
      <c r="K381" s="69" t="str">
        <f ca="1">"T" &amp; ROW(K381)+1-$B381 &amp; ":T" &amp; ROW(K381)-$B381+VLOOKUP(1,INDIRECT("A" &amp; ROW(K381)+1-$B381 &amp; ":B999"),2,0)</f>
        <v>T381:T381</v>
      </c>
      <c r="L381" s="69" t="str">
        <f ca="1">"M" &amp; ROW(I381)+1-$B381 &amp; ":U" &amp; ROW(I381)-$B381+VLOOKUP(1,INDIRECT("A" &amp; ROW(I381)+1-$B381 &amp; ":B999"),2,0)</f>
        <v>M381:U381</v>
      </c>
      <c r="M381" s="5">
        <f ca="1">IF(N381="","",RANK($U381,INDIRECT(H381),0))</f>
        <v>1</v>
      </c>
      <c r="N381" s="7">
        <v>15</v>
      </c>
      <c r="O381" s="76">
        <v>22</v>
      </c>
      <c r="P381" s="76">
        <v>0</v>
      </c>
      <c r="Q381" s="76">
        <v>0</v>
      </c>
      <c r="R381" s="76">
        <f>IF(RANK($O381,$O381:$Q381,0)=1,$O381,IF(RANK($P381,$O381:$Q381,0)=1,$P381,$Q381))</f>
        <v>22</v>
      </c>
      <c r="S381" s="76">
        <f>IF(RANK($O381,$O381:$Q381,0)=2,$O381,IF(RANK($P381,$O381:$Q381,0)=2,$P381,$Q381))</f>
        <v>0</v>
      </c>
      <c r="T381" s="76">
        <f>IF(RANK($O381,$O381:$Q381,0)=3,$O381,IF(RANK($P381,$O381:$Q381,0)=3,$P381,$Q381))</f>
        <v>0</v>
      </c>
      <c r="U381" s="76">
        <f>((($R381)*10000)+$S381)*10000+$T381+$N381/1000</f>
        <v>2200000000.0149999</v>
      </c>
    </row>
    <row r="382" spans="1:2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</row>
    <row r="383" spans="1:2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</row>
    <row r="384" spans="1:2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</row>
    <row r="385" spans="1:23" ht="18">
      <c r="B385" s="66" t="s">
        <v>10</v>
      </c>
      <c r="C385" s="66" t="s">
        <v>180</v>
      </c>
      <c r="E385" s="66"/>
      <c r="G385" s="68"/>
      <c r="N385" s="70" t="s">
        <v>15</v>
      </c>
      <c r="O385" s="71"/>
      <c r="P385" s="71"/>
      <c r="Q385" s="72"/>
      <c r="R385" s="72"/>
      <c r="S385" s="72"/>
      <c r="T385" s="72"/>
      <c r="U385" s="73"/>
      <c r="V385" s="73"/>
      <c r="W385" s="73"/>
    </row>
    <row r="386" spans="1:23" ht="15.75" customHeight="1">
      <c r="B386" s="66"/>
      <c r="D386" s="66"/>
      <c r="E386" s="74"/>
      <c r="N386" s="5"/>
      <c r="R386" s="76"/>
      <c r="S386" s="76"/>
      <c r="T386" s="76"/>
    </row>
    <row r="387" spans="1:23" ht="15.75" thickBot="1">
      <c r="A387" s="40" t="s">
        <v>50</v>
      </c>
      <c r="B387" s="10" t="s">
        <v>9</v>
      </c>
      <c r="C387" s="10" t="s">
        <v>62</v>
      </c>
      <c r="D387" s="10" t="s">
        <v>6</v>
      </c>
      <c r="E387" s="10" t="s">
        <v>7</v>
      </c>
      <c r="F387" s="10" t="s">
        <v>49</v>
      </c>
      <c r="G387" s="43" t="s">
        <v>176</v>
      </c>
      <c r="H387" s="79" t="s">
        <v>54</v>
      </c>
      <c r="I387" s="79" t="s">
        <v>51</v>
      </c>
      <c r="J387" s="79" t="s">
        <v>52</v>
      </c>
      <c r="K387" s="79" t="s">
        <v>53</v>
      </c>
      <c r="L387" s="79" t="s">
        <v>24</v>
      </c>
      <c r="M387" s="80" t="s">
        <v>23</v>
      </c>
      <c r="N387" s="81" t="s">
        <v>62</v>
      </c>
      <c r="O387" s="82" t="s">
        <v>16</v>
      </c>
      <c r="P387" s="82" t="s">
        <v>17</v>
      </c>
      <c r="Q387" s="82" t="s">
        <v>18</v>
      </c>
      <c r="R387" s="83" t="s">
        <v>19</v>
      </c>
      <c r="S387" s="83" t="s">
        <v>20</v>
      </c>
      <c r="T387" s="83" t="s">
        <v>21</v>
      </c>
      <c r="U387" s="80" t="s">
        <v>22</v>
      </c>
    </row>
    <row r="388" spans="1:23" ht="15">
      <c r="B388" s="77"/>
      <c r="C388" s="77"/>
      <c r="D388" s="77"/>
      <c r="E388" s="77"/>
      <c r="F388" s="77"/>
      <c r="G388" s="78"/>
      <c r="H388" s="69"/>
      <c r="I388" s="69"/>
      <c r="N388" s="5"/>
      <c r="R388" s="76"/>
      <c r="S388" s="76"/>
      <c r="T388" s="76"/>
      <c r="U388" s="76"/>
    </row>
    <row r="389" spans="1:23">
      <c r="A389" s="38" t="str">
        <f>IF(AND(N390=""),1,"")</f>
        <v/>
      </c>
      <c r="B389" s="84">
        <f>IF(B388="",1,B388+1)</f>
        <v>1</v>
      </c>
      <c r="C389" s="84">
        <f ca="1">IF(M389="","",VLOOKUP($B389,INDIRECT(L389),2,FALSE))</f>
        <v>11</v>
      </c>
      <c r="D389" s="67" t="str">
        <f ca="1">IF($C389="","",IF(ISERROR(VLOOKUP(C389,Athletes,2,FALSE)),"Unknown Athlete",PROPER(VLOOKUP(C389,Athletes,2,FALSE))))</f>
        <v>Zoe Lawrence</v>
      </c>
      <c r="E389" s="67" t="str">
        <f ca="1">IF($C389="","",IF(VLOOKUP(C389,Athletes,3,FALSE)="","",VLOOKUP(C389,Athletes,3,FALSE)))</f>
        <v>CAC</v>
      </c>
      <c r="F389" s="67" t="str">
        <f ca="1">IF($C389="","",IF(ISERROR(VLOOKUP(C389,Athletes,7,FALSE)),"",VLOOKUP(C389,Athletes,7,FALSE)))</f>
        <v>U11G</v>
      </c>
      <c r="G389" s="85">
        <f ca="1">IF(M389="","",VLOOKUP($B389,INDIRECT(L389),6,FALSE))</f>
        <v>45</v>
      </c>
      <c r="H389" s="69" t="str">
        <f ca="1">"U" &amp; ROW(H389)+1-$B389 &amp; ":U" &amp; ROW(H389)-$B389+VLOOKUP(1,INDIRECT("A" &amp; ROW(H389)+1-$B389 &amp; ":B999"),2,0)</f>
        <v>U389:U390</v>
      </c>
      <c r="I389" s="69" t="str">
        <f ca="1">"R" &amp; ROW(I389)+1-$B389 &amp; ":R" &amp; ROW(I389)-$B389+VLOOKUP(1,INDIRECT("A" &amp; ROW(I389)+1-$B389 &amp; ":B999"),2,0)</f>
        <v>R389:R390</v>
      </c>
      <c r="J389" s="69" t="str">
        <f ca="1">"S" &amp; ROW(J389)+1-$B389 &amp; ":S" &amp; ROW(J389)-$B389+VLOOKUP(1,INDIRECT("A" &amp; ROW(J389)+1-$B389 &amp; ":B999"),2,0)</f>
        <v>S389:S390</v>
      </c>
      <c r="K389" s="69" t="str">
        <f ca="1">"T" &amp; ROW(K389)+1-$B389 &amp; ":T" &amp; ROW(K389)-$B389+VLOOKUP(1,INDIRECT("A" &amp; ROW(K389)+1-$B389 &amp; ":B999"),2,0)</f>
        <v>T389:T390</v>
      </c>
      <c r="L389" s="69" t="str">
        <f ca="1">"M" &amp; ROW(I389)+1-$B389 &amp; ":U" &amp; ROW(I389)-$B389+VLOOKUP(1,INDIRECT("A" &amp; ROW(I389)+1-$B389 &amp; ":B999"),2,0)</f>
        <v>M389:U390</v>
      </c>
      <c r="M389" s="5">
        <f ca="1">IF(N389="","",RANK($U389,INDIRECT(H389),0))</f>
        <v>1</v>
      </c>
      <c r="N389" s="7">
        <v>11</v>
      </c>
      <c r="O389" s="76">
        <v>45</v>
      </c>
      <c r="P389" s="76">
        <v>0</v>
      </c>
      <c r="Q389" s="76">
        <v>0</v>
      </c>
      <c r="R389" s="76">
        <f>IF(RANK($O389,$O389:$Q389,0)=1,$O389,IF(RANK($P389,$O389:$Q389,0)=1,$P389,$Q389))</f>
        <v>45</v>
      </c>
      <c r="S389" s="76">
        <f>IF(RANK($O389,$O389:$Q389,0)=2,$O389,IF(RANK($P389,$O389:$Q389,0)=2,$P389,$Q389))</f>
        <v>0</v>
      </c>
      <c r="T389" s="76">
        <f>IF(RANK($O389,$O389:$Q389,0)=3,$O389,IF(RANK($P389,$O389:$Q389,0)=3,$P389,$Q389))</f>
        <v>0</v>
      </c>
      <c r="U389" s="76">
        <f>((($R389)*10000)+$S389)*10000+$T389+$N389/1000</f>
        <v>4500000000.0109997</v>
      </c>
    </row>
    <row r="390" spans="1:23">
      <c r="A390" s="38">
        <f>IF(AND(N391=""),1,"")</f>
        <v>1</v>
      </c>
      <c r="B390" s="84">
        <f>IF(B389="",1,B389+1)</f>
        <v>2</v>
      </c>
      <c r="C390" s="84">
        <f ca="1">IF(M390="","",VLOOKUP($B390,INDIRECT(L390),2,FALSE))</f>
        <v>12</v>
      </c>
      <c r="D390" s="67" t="str">
        <f ca="1">IF($C390="","",IF(ISERROR(VLOOKUP(C390,Athletes,2,FALSE)),"Unknown Athlete",PROPER(VLOOKUP(C390,Athletes,2,FALSE))))</f>
        <v>Catherine Groves</v>
      </c>
      <c r="E390" s="67" t="str">
        <f ca="1">IF($C390="","",IF(VLOOKUP(C390,Athletes,3,FALSE)="","",VLOOKUP(C390,Athletes,3,FALSE)))</f>
        <v>CAC</v>
      </c>
      <c r="F390" s="67" t="str">
        <f ca="1">IF($C390="","",IF(ISERROR(VLOOKUP(C390,Athletes,7,FALSE)),"",VLOOKUP(C390,Athletes,7,FALSE)))</f>
        <v>U11G</v>
      </c>
      <c r="G390" s="85">
        <f ca="1">IF(M390="","",VLOOKUP($B390,INDIRECT(L390),6,FALSE))</f>
        <v>41</v>
      </c>
      <c r="H390" s="69" t="str">
        <f ca="1">"U" &amp; ROW(H390)+1-$B390 &amp; ":U" &amp; ROW(H390)-$B390+VLOOKUP(1,INDIRECT("A" &amp; ROW(H390)+1-$B390 &amp; ":B999"),2,0)</f>
        <v>U389:U390</v>
      </c>
      <c r="I390" s="69" t="str">
        <f ca="1">"R" &amp; ROW(I390)+1-$B390 &amp; ":R" &amp; ROW(I390)-$B390+VLOOKUP(1,INDIRECT("A" &amp; ROW(I390)+1-$B390 &amp; ":B999"),2,0)</f>
        <v>R389:R390</v>
      </c>
      <c r="J390" s="69" t="str">
        <f ca="1">"S" &amp; ROW(J390)+1-$B390 &amp; ":S" &amp; ROW(J390)-$B390+VLOOKUP(1,INDIRECT("A" &amp; ROW(J390)+1-$B390 &amp; ":B999"),2,0)</f>
        <v>S389:S390</v>
      </c>
      <c r="K390" s="69" t="str">
        <f ca="1">"T" &amp; ROW(K390)+1-$B390 &amp; ":T" &amp; ROW(K390)-$B390+VLOOKUP(1,INDIRECT("A" &amp; ROW(K390)+1-$B390 &amp; ":B999"),2,0)</f>
        <v>T389:T390</v>
      </c>
      <c r="L390" s="69" t="str">
        <f ca="1">"M" &amp; ROW(I390)+1-$B390 &amp; ":U" &amp; ROW(I390)-$B390+VLOOKUP(1,INDIRECT("A" &amp; ROW(I390)+1-$B390 &amp; ":B999"),2,0)</f>
        <v>M389:U390</v>
      </c>
      <c r="M390" s="5">
        <f ca="1">IF(N390="","",RANK($U390,INDIRECT(H390),0))</f>
        <v>2</v>
      </c>
      <c r="N390" s="7">
        <v>12</v>
      </c>
      <c r="O390" s="76">
        <v>41</v>
      </c>
      <c r="P390" s="76">
        <v>0</v>
      </c>
      <c r="Q390" s="76">
        <v>0</v>
      </c>
      <c r="R390" s="76">
        <f>IF(RANK($O390,$O390:$Q390,0)=1,$O390,IF(RANK($P390,$O390:$Q390,0)=1,$P390,$Q390))</f>
        <v>41</v>
      </c>
      <c r="S390" s="76">
        <f>IF(RANK($O390,$O390:$Q390,0)=2,$O390,IF(RANK($P390,$O390:$Q390,0)=2,$P390,$Q390))</f>
        <v>0</v>
      </c>
      <c r="T390" s="76">
        <f>IF(RANK($O390,$O390:$Q390,0)=3,$O390,IF(RANK($P390,$O390:$Q390,0)=3,$P390,$Q390))</f>
        <v>0</v>
      </c>
      <c r="U390" s="76">
        <f>((($R390)*10000)+$S390)*10000+$T390+$N390/1000</f>
        <v>4100000000.0120001</v>
      </c>
    </row>
    <row r="391" spans="1:2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</row>
    <row r="392" spans="1:2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</row>
    <row r="393" spans="1:2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</row>
    <row r="394" spans="1:23" ht="18">
      <c r="B394" s="66" t="s">
        <v>10</v>
      </c>
      <c r="C394" s="66" t="s">
        <v>181</v>
      </c>
      <c r="E394" s="66"/>
      <c r="G394" s="68"/>
      <c r="N394" s="70" t="s">
        <v>15</v>
      </c>
      <c r="O394" s="71"/>
      <c r="P394" s="71"/>
      <c r="Q394" s="72"/>
      <c r="R394" s="72"/>
      <c r="S394" s="72"/>
      <c r="T394" s="72"/>
      <c r="U394" s="73"/>
      <c r="V394" s="73"/>
      <c r="W394" s="73"/>
    </row>
    <row r="395" spans="1:23" ht="15.75" customHeight="1">
      <c r="B395" s="66"/>
      <c r="D395" s="66"/>
      <c r="E395" s="74"/>
      <c r="N395" s="5"/>
      <c r="R395" s="76"/>
      <c r="S395" s="76"/>
      <c r="T395" s="76"/>
    </row>
    <row r="396" spans="1:23" ht="15.75" thickBot="1">
      <c r="A396" s="40" t="s">
        <v>50</v>
      </c>
      <c r="B396" s="10" t="s">
        <v>9</v>
      </c>
      <c r="C396" s="10" t="s">
        <v>62</v>
      </c>
      <c r="D396" s="10" t="s">
        <v>6</v>
      </c>
      <c r="E396" s="10" t="s">
        <v>7</v>
      </c>
      <c r="F396" s="10" t="s">
        <v>49</v>
      </c>
      <c r="G396" s="43" t="s">
        <v>176</v>
      </c>
      <c r="H396" s="79" t="s">
        <v>54</v>
      </c>
      <c r="I396" s="79" t="s">
        <v>51</v>
      </c>
      <c r="J396" s="79" t="s">
        <v>52</v>
      </c>
      <c r="K396" s="79" t="s">
        <v>53</v>
      </c>
      <c r="L396" s="79" t="s">
        <v>24</v>
      </c>
      <c r="M396" s="80" t="s">
        <v>23</v>
      </c>
      <c r="N396" s="81" t="s">
        <v>62</v>
      </c>
      <c r="O396" s="82" t="s">
        <v>16</v>
      </c>
      <c r="P396" s="82" t="s">
        <v>17</v>
      </c>
      <c r="Q396" s="82" t="s">
        <v>18</v>
      </c>
      <c r="R396" s="83" t="s">
        <v>19</v>
      </c>
      <c r="S396" s="83" t="s">
        <v>20</v>
      </c>
      <c r="T396" s="83" t="s">
        <v>21</v>
      </c>
      <c r="U396" s="80" t="s">
        <v>22</v>
      </c>
    </row>
    <row r="397" spans="1:23" ht="15">
      <c r="B397" s="77"/>
      <c r="C397" s="77"/>
      <c r="D397" s="77"/>
      <c r="E397" s="77"/>
      <c r="F397" s="77"/>
      <c r="G397" s="78"/>
      <c r="H397" s="69"/>
      <c r="I397" s="69"/>
      <c r="N397" s="5"/>
      <c r="R397" s="76"/>
      <c r="S397" s="76"/>
      <c r="T397" s="76"/>
      <c r="U397" s="76"/>
    </row>
    <row r="398" spans="1:23">
      <c r="A398" s="38" t="str">
        <f>IF(AND(N399=""),1,"")</f>
        <v/>
      </c>
      <c r="B398" s="84">
        <f>IF(B397="",1,B397+1)</f>
        <v>1</v>
      </c>
      <c r="C398" s="84">
        <f ca="1">IF(M398="","",VLOOKUP($B398,INDIRECT(L398),2,FALSE))</f>
        <v>19</v>
      </c>
      <c r="D398" s="67" t="str">
        <f ca="1">IF($C398="","",IF(ISERROR(VLOOKUP(C398,Athletes,2,FALSE)),"Unknown Athlete",PROPER(VLOOKUP(C398,Athletes,2,FALSE))))</f>
        <v>Isaac Ketterer</v>
      </c>
      <c r="E398" s="67" t="str">
        <f ca="1">IF($C398="","",IF(VLOOKUP(C398,Athletes,3,FALSE)="","",VLOOKUP(C398,Athletes,3,FALSE)))</f>
        <v>N+P</v>
      </c>
      <c r="F398" s="67" t="str">
        <f ca="1">IF($C398="","",IF(ISERROR(VLOOKUP(C398,Athletes,7,FALSE)),"",VLOOKUP(C398,Athletes,7,FALSE)))</f>
        <v>U10B</v>
      </c>
      <c r="G398" s="85">
        <f ca="1">IF(M398="","",VLOOKUP($B398,INDIRECT(L398),6,FALSE))</f>
        <v>30</v>
      </c>
      <c r="H398" s="69" t="str">
        <f ca="1">"U" &amp; ROW(H398)+1-$B398 &amp; ":U" &amp; ROW(H398)-$B398+VLOOKUP(1,INDIRECT("A" &amp; ROW(H398)+1-$B398 &amp; ":B999"),2,0)</f>
        <v>U398:U401</v>
      </c>
      <c r="I398" s="69" t="str">
        <f ca="1">"R" &amp; ROW(I398)+1-$B398 &amp; ":R" &amp; ROW(I398)-$B398+VLOOKUP(1,INDIRECT("A" &amp; ROW(I398)+1-$B398 &amp; ":B999"),2,0)</f>
        <v>R398:R401</v>
      </c>
      <c r="J398" s="69" t="str">
        <f ca="1">"S" &amp; ROW(J398)+1-$B398 &amp; ":S" &amp; ROW(J398)-$B398+VLOOKUP(1,INDIRECT("A" &amp; ROW(J398)+1-$B398 &amp; ":B999"),2,0)</f>
        <v>S398:S401</v>
      </c>
      <c r="K398" s="69" t="str">
        <f ca="1">"T" &amp; ROW(K398)+1-$B398 &amp; ":T" &amp; ROW(K398)-$B398+VLOOKUP(1,INDIRECT("A" &amp; ROW(K398)+1-$B398 &amp; ":B999"),2,0)</f>
        <v>T398:T401</v>
      </c>
      <c r="L398" s="69" t="str">
        <f ca="1">"M" &amp; ROW(I398)+1-$B398 &amp; ":U" &amp; ROW(I398)-$B398+VLOOKUP(1,INDIRECT("A" &amp; ROW(I398)+1-$B398 &amp; ":B999"),2,0)</f>
        <v>M398:U401</v>
      </c>
      <c r="M398" s="5">
        <f ca="1">IF(N398="","",RANK($U398,INDIRECT(H398),0))</f>
        <v>1</v>
      </c>
      <c r="N398" s="7">
        <v>19</v>
      </c>
      <c r="O398" s="76">
        <v>30</v>
      </c>
      <c r="P398" s="76">
        <v>0</v>
      </c>
      <c r="Q398" s="76">
        <v>0</v>
      </c>
      <c r="R398" s="76">
        <f>IF(RANK($O398,$O398:$Q398,0)=1,$O398,IF(RANK($P398,$O398:$Q398,0)=1,$P398,$Q398))</f>
        <v>30</v>
      </c>
      <c r="S398" s="76">
        <f>IF(RANK($O398,$O398:$Q398,0)=2,$O398,IF(RANK($P398,$O398:$Q398,0)=2,$P398,$Q398))</f>
        <v>0</v>
      </c>
      <c r="T398" s="76">
        <f>IF(RANK($O398,$O398:$Q398,0)=3,$O398,IF(RANK($P398,$O398:$Q398,0)=3,$P398,$Q398))</f>
        <v>0</v>
      </c>
      <c r="U398" s="76">
        <f>((($R398)*10000)+$S398)*10000+$T398+$N398/1000</f>
        <v>3000000000.0190001</v>
      </c>
    </row>
    <row r="399" spans="1:23">
      <c r="A399" s="38" t="str">
        <f>IF(AND(N400=""),1,"")</f>
        <v/>
      </c>
      <c r="B399" s="84">
        <f>IF(B398="",1,B398+1)</f>
        <v>2</v>
      </c>
      <c r="C399" s="84">
        <f ca="1">IF(M399="","",VLOOKUP($B399,INDIRECT(L399),2,FALSE))</f>
        <v>6</v>
      </c>
      <c r="D399" s="67" t="str">
        <f ca="1">IF($C399="","",IF(ISERROR(VLOOKUP(C399,Athletes,2,FALSE)),"Unknown Athlete",PROPER(VLOOKUP(C399,Athletes,2,FALSE))))</f>
        <v>Thomas Keaney</v>
      </c>
      <c r="E399" s="67" t="str">
        <f ca="1">IF($C399="","",IF(VLOOKUP(C399,Athletes,3,FALSE)="","",VLOOKUP(C399,Athletes,3,FALSE)))</f>
        <v>CAC</v>
      </c>
      <c r="F399" s="67" t="str">
        <f ca="1">IF($C399="","",IF(ISERROR(VLOOKUP(C399,Athletes,7,FALSE)),"",VLOOKUP(C399,Athletes,7,FALSE)))</f>
        <v>U10B</v>
      </c>
      <c r="G399" s="85">
        <f ca="1">IF(M399="","",VLOOKUP($B399,INDIRECT(L399),6,FALSE))</f>
        <v>25</v>
      </c>
      <c r="H399" s="69" t="str">
        <f ca="1">"U" &amp; ROW(H399)+1-$B399 &amp; ":U" &amp; ROW(H399)-$B399+VLOOKUP(1,INDIRECT("A" &amp; ROW(H399)+1-$B399 &amp; ":B999"),2,0)</f>
        <v>U398:U401</v>
      </c>
      <c r="I399" s="69" t="str">
        <f ca="1">"R" &amp; ROW(I399)+1-$B399 &amp; ":R" &amp; ROW(I399)-$B399+VLOOKUP(1,INDIRECT("A" &amp; ROW(I399)+1-$B399 &amp; ":B999"),2,0)</f>
        <v>R398:R401</v>
      </c>
      <c r="J399" s="69" t="str">
        <f ca="1">"S" &amp; ROW(J399)+1-$B399 &amp; ":S" &amp; ROW(J399)-$B399+VLOOKUP(1,INDIRECT("A" &amp; ROW(J399)+1-$B399 &amp; ":B999"),2,0)</f>
        <v>S398:S401</v>
      </c>
      <c r="K399" s="69" t="str">
        <f ca="1">"T" &amp; ROW(K399)+1-$B399 &amp; ":T" &amp; ROW(K399)-$B399+VLOOKUP(1,INDIRECT("A" &amp; ROW(K399)+1-$B399 &amp; ":B999"),2,0)</f>
        <v>T398:T401</v>
      </c>
      <c r="L399" s="69" t="str">
        <f ca="1">"M" &amp; ROW(I399)+1-$B399 &amp; ":U" &amp; ROW(I399)-$B399+VLOOKUP(1,INDIRECT("A" &amp; ROW(I399)+1-$B399 &amp; ":B999"),2,0)</f>
        <v>M398:U401</v>
      </c>
      <c r="M399" s="5">
        <f ca="1">IF(N399="","",RANK($U399,INDIRECT(H399),0))</f>
        <v>2</v>
      </c>
      <c r="N399" s="7">
        <v>6</v>
      </c>
      <c r="O399" s="76">
        <v>25</v>
      </c>
      <c r="P399" s="76">
        <v>0</v>
      </c>
      <c r="Q399" s="76">
        <v>0</v>
      </c>
      <c r="R399" s="76">
        <f>IF(RANK($O399,$O399:$Q399,0)=1,$O399,IF(RANK($P399,$O399:$Q399,0)=1,$P399,$Q399))</f>
        <v>25</v>
      </c>
      <c r="S399" s="76">
        <f>IF(RANK($O399,$O399:$Q399,0)=2,$O399,IF(RANK($P399,$O399:$Q399,0)=2,$P399,$Q399))</f>
        <v>0</v>
      </c>
      <c r="T399" s="76">
        <f>IF(RANK($O399,$O399:$Q399,0)=3,$O399,IF(RANK($P399,$O399:$Q399,0)=3,$P399,$Q399))</f>
        <v>0</v>
      </c>
      <c r="U399" s="76">
        <f>((($R399)*10000)+$S399)*10000+$T399+$N399/1000</f>
        <v>2500000000.006</v>
      </c>
    </row>
    <row r="400" spans="1:23">
      <c r="A400" s="38" t="str">
        <f>IF(AND(N401=""),1,"")</f>
        <v/>
      </c>
      <c r="B400" s="84">
        <f>IF(B399="",1,B399+1)</f>
        <v>3</v>
      </c>
      <c r="C400" s="84">
        <f ca="1">IF(M400="","",VLOOKUP($B400,INDIRECT(L400),2,FALSE))</f>
        <v>13</v>
      </c>
      <c r="D400" s="67" t="str">
        <f ca="1">IF($C400="","",IF(ISERROR(VLOOKUP(C400,Athletes,2,FALSE)),"Unknown Athlete",PROPER(VLOOKUP(C400,Athletes,2,FALSE))))</f>
        <v>Ayden Daiearnshaw</v>
      </c>
      <c r="E400" s="67" t="str">
        <f ca="1">IF($C400="","",IF(VLOOKUP(C400,Athletes,3,FALSE)="","",VLOOKUP(C400,Athletes,3,FALSE)))</f>
        <v>CAC</v>
      </c>
      <c r="F400" s="67" t="str">
        <f ca="1">IF($C400="","",IF(ISERROR(VLOOKUP(C400,Athletes,7,FALSE)),"",VLOOKUP(C400,Athletes,7,FALSE)))</f>
        <v>U10B</v>
      </c>
      <c r="G400" s="85">
        <f ca="1">IF(M400="","",VLOOKUP($B400,INDIRECT(L400),6,FALSE))</f>
        <v>15</v>
      </c>
      <c r="H400" s="69" t="str">
        <f ca="1">"U" &amp; ROW(H400)+1-$B400 &amp; ":U" &amp; ROW(H400)-$B400+VLOOKUP(1,INDIRECT("A" &amp; ROW(H400)+1-$B400 &amp; ":B999"),2,0)</f>
        <v>U398:U401</v>
      </c>
      <c r="I400" s="69" t="str">
        <f ca="1">"R" &amp; ROW(I400)+1-$B400 &amp; ":R" &amp; ROW(I400)-$B400+VLOOKUP(1,INDIRECT("A" &amp; ROW(I400)+1-$B400 &amp; ":B999"),2,0)</f>
        <v>R398:R401</v>
      </c>
      <c r="J400" s="69" t="str">
        <f ca="1">"S" &amp; ROW(J400)+1-$B400 &amp; ":S" &amp; ROW(J400)-$B400+VLOOKUP(1,INDIRECT("A" &amp; ROW(J400)+1-$B400 &amp; ":B999"),2,0)</f>
        <v>S398:S401</v>
      </c>
      <c r="K400" s="69" t="str">
        <f ca="1">"T" &amp; ROW(K400)+1-$B400 &amp; ":T" &amp; ROW(K400)-$B400+VLOOKUP(1,INDIRECT("A" &amp; ROW(K400)+1-$B400 &amp; ":B999"),2,0)</f>
        <v>T398:T401</v>
      </c>
      <c r="L400" s="69" t="str">
        <f ca="1">"M" &amp; ROW(I400)+1-$B400 &amp; ":U" &amp; ROW(I400)-$B400+VLOOKUP(1,INDIRECT("A" &amp; ROW(I400)+1-$B400 &amp; ":B999"),2,0)</f>
        <v>M398:U401</v>
      </c>
      <c r="M400" s="5">
        <f ca="1">IF(N400="","",RANK($U400,INDIRECT(H400),0))</f>
        <v>3</v>
      </c>
      <c r="N400" s="7">
        <v>13</v>
      </c>
      <c r="O400" s="76">
        <v>15</v>
      </c>
      <c r="P400" s="76">
        <v>0</v>
      </c>
      <c r="Q400" s="76">
        <v>0</v>
      </c>
      <c r="R400" s="76">
        <f>IF(RANK($O400,$O400:$Q400,0)=1,$O400,IF(RANK($P400,$O400:$Q400,0)=1,$P400,$Q400))</f>
        <v>15</v>
      </c>
      <c r="S400" s="76">
        <f>IF(RANK($O400,$O400:$Q400,0)=2,$O400,IF(RANK($P400,$O400:$Q400,0)=2,$P400,$Q400))</f>
        <v>0</v>
      </c>
      <c r="T400" s="76">
        <f>IF(RANK($O400,$O400:$Q400,0)=3,$O400,IF(RANK($P400,$O400:$Q400,0)=3,$P400,$Q400))</f>
        <v>0</v>
      </c>
      <c r="U400" s="76">
        <f>((($R400)*10000)+$S400)*10000+$T400+$N400/1000</f>
        <v>1500000000.013</v>
      </c>
    </row>
    <row r="401" spans="1:23">
      <c r="A401" s="38">
        <f>IF(AND(N402=""),1,"")</f>
        <v>1</v>
      </c>
      <c r="B401" s="84">
        <f>IF(B400="",1,B400+1)</f>
        <v>4</v>
      </c>
      <c r="C401" s="84">
        <f ca="1">IF(M401="","",VLOOKUP($B401,INDIRECT(L401),2,FALSE))</f>
        <v>9</v>
      </c>
      <c r="D401" s="67" t="str">
        <f ca="1">IF($C401="","",IF(ISERROR(VLOOKUP(C401,Athletes,2,FALSE)),"Unknown Athlete",PROPER(VLOOKUP(C401,Athletes,2,FALSE))))</f>
        <v>Morgan Sinden</v>
      </c>
      <c r="E401" s="67" t="str">
        <f ca="1">IF($C401="","",IF(VLOOKUP(C401,Athletes,3,FALSE)="","",VLOOKUP(C401,Athletes,3,FALSE)))</f>
        <v>CAC</v>
      </c>
      <c r="F401" s="67" t="str">
        <f ca="1">IF($C401="","",IF(ISERROR(VLOOKUP(C401,Athletes,7,FALSE)),"",VLOOKUP(C401,Athletes,7,FALSE)))</f>
        <v>U10B</v>
      </c>
      <c r="G401" s="85">
        <f ca="1">IF(M401="","",VLOOKUP($B401,INDIRECT(L401),6,FALSE))</f>
        <v>15</v>
      </c>
      <c r="H401" s="69" t="str">
        <f ca="1">"U" &amp; ROW(H401)+1-$B401 &amp; ":U" &amp; ROW(H401)-$B401+VLOOKUP(1,INDIRECT("A" &amp; ROW(H401)+1-$B401 &amp; ":B999"),2,0)</f>
        <v>U398:U401</v>
      </c>
      <c r="I401" s="69" t="str">
        <f ca="1">"R" &amp; ROW(I401)+1-$B401 &amp; ":R" &amp; ROW(I401)-$B401+VLOOKUP(1,INDIRECT("A" &amp; ROW(I401)+1-$B401 &amp; ":B999"),2,0)</f>
        <v>R398:R401</v>
      </c>
      <c r="J401" s="69" t="str">
        <f ca="1">"S" &amp; ROW(J401)+1-$B401 &amp; ":S" &amp; ROW(J401)-$B401+VLOOKUP(1,INDIRECT("A" &amp; ROW(J401)+1-$B401 &amp; ":B999"),2,0)</f>
        <v>S398:S401</v>
      </c>
      <c r="K401" s="69" t="str">
        <f ca="1">"T" &amp; ROW(K401)+1-$B401 &amp; ":T" &amp; ROW(K401)-$B401+VLOOKUP(1,INDIRECT("A" &amp; ROW(K401)+1-$B401 &amp; ":B999"),2,0)</f>
        <v>T398:T401</v>
      </c>
      <c r="L401" s="69" t="str">
        <f ca="1">"M" &amp; ROW(I401)+1-$B401 &amp; ":U" &amp; ROW(I401)-$B401+VLOOKUP(1,INDIRECT("A" &amp; ROW(I401)+1-$B401 &amp; ":B999"),2,0)</f>
        <v>M398:U401</v>
      </c>
      <c r="M401" s="5">
        <f ca="1">IF(N401="","",RANK($U401,INDIRECT(H401),0))</f>
        <v>4</v>
      </c>
      <c r="N401" s="7">
        <v>9</v>
      </c>
      <c r="O401" s="76">
        <v>15</v>
      </c>
      <c r="P401" s="76">
        <v>0</v>
      </c>
      <c r="Q401" s="76">
        <v>0</v>
      </c>
      <c r="R401" s="76">
        <f>IF(RANK($O401,$O401:$Q401,0)=1,$O401,IF(RANK($P401,$O401:$Q401,0)=1,$P401,$Q401))</f>
        <v>15</v>
      </c>
      <c r="S401" s="76">
        <f>IF(RANK($O401,$O401:$Q401,0)=2,$O401,IF(RANK($P401,$O401:$Q401,0)=2,$P401,$Q401))</f>
        <v>0</v>
      </c>
      <c r="T401" s="76">
        <f>IF(RANK($O401,$O401:$Q401,0)=3,$O401,IF(RANK($P401,$O401:$Q401,0)=3,$P401,$Q401))</f>
        <v>0</v>
      </c>
      <c r="U401" s="76">
        <f>((($R401)*10000)+$S401)*10000+$T401+$N401/1000</f>
        <v>1500000000.0090001</v>
      </c>
    </row>
    <row r="402" spans="1:2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</row>
    <row r="403" spans="1:2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</row>
    <row r="404" spans="1:2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</row>
    <row r="405" spans="1:23" ht="18">
      <c r="B405" s="66" t="s">
        <v>10</v>
      </c>
      <c r="C405" s="66" t="s">
        <v>182</v>
      </c>
      <c r="E405" s="66"/>
      <c r="G405" s="68"/>
      <c r="N405" s="70" t="s">
        <v>15</v>
      </c>
      <c r="O405" s="71"/>
      <c r="P405" s="71"/>
      <c r="Q405" s="72"/>
      <c r="R405" s="72"/>
      <c r="S405" s="72"/>
      <c r="T405" s="72"/>
      <c r="U405" s="73"/>
      <c r="V405" s="73"/>
      <c r="W405" s="73"/>
    </row>
    <row r="406" spans="1:23" ht="15.75" customHeight="1">
      <c r="B406" s="66"/>
      <c r="D406" s="66"/>
      <c r="E406" s="74"/>
      <c r="N406" s="5"/>
      <c r="R406" s="76"/>
      <c r="S406" s="76"/>
      <c r="T406" s="76"/>
    </row>
    <row r="407" spans="1:23" ht="15.75" thickBot="1">
      <c r="A407" s="40" t="s">
        <v>50</v>
      </c>
      <c r="B407" s="10" t="s">
        <v>9</v>
      </c>
      <c r="C407" s="10" t="s">
        <v>62</v>
      </c>
      <c r="D407" s="10" t="s">
        <v>6</v>
      </c>
      <c r="E407" s="10" t="s">
        <v>7</v>
      </c>
      <c r="F407" s="10" t="s">
        <v>49</v>
      </c>
      <c r="G407" s="43" t="s">
        <v>176</v>
      </c>
      <c r="H407" s="79" t="s">
        <v>54</v>
      </c>
      <c r="I407" s="79" t="s">
        <v>51</v>
      </c>
      <c r="J407" s="79" t="s">
        <v>52</v>
      </c>
      <c r="K407" s="79" t="s">
        <v>53</v>
      </c>
      <c r="L407" s="79" t="s">
        <v>24</v>
      </c>
      <c r="M407" s="80" t="s">
        <v>23</v>
      </c>
      <c r="N407" s="81" t="s">
        <v>62</v>
      </c>
      <c r="O407" s="82" t="s">
        <v>16</v>
      </c>
      <c r="P407" s="82" t="s">
        <v>17</v>
      </c>
      <c r="Q407" s="82" t="s">
        <v>18</v>
      </c>
      <c r="R407" s="83" t="s">
        <v>19</v>
      </c>
      <c r="S407" s="83" t="s">
        <v>20</v>
      </c>
      <c r="T407" s="83" t="s">
        <v>21</v>
      </c>
      <c r="U407" s="80" t="s">
        <v>22</v>
      </c>
    </row>
    <row r="408" spans="1:23" ht="15">
      <c r="B408" s="77"/>
      <c r="C408" s="77"/>
      <c r="D408" s="77"/>
      <c r="E408" s="77"/>
      <c r="F408" s="77"/>
      <c r="G408" s="78"/>
      <c r="H408" s="69"/>
      <c r="I408" s="69"/>
      <c r="N408" s="5"/>
      <c r="R408" s="76"/>
      <c r="S408" s="76"/>
      <c r="T408" s="76"/>
      <c r="U408" s="76"/>
    </row>
    <row r="409" spans="1:23">
      <c r="A409" s="38" t="str">
        <f>IF(AND(N410=""),1,"")</f>
        <v/>
      </c>
      <c r="B409" s="84">
        <f>IF(B408="",1,B408+1)</f>
        <v>1</v>
      </c>
      <c r="C409" s="84">
        <f ca="1">IF(M409="","",VLOOKUP($B409,INDIRECT(L409),2,FALSE))</f>
        <v>7</v>
      </c>
      <c r="D409" s="67" t="str">
        <f ca="1">IF($C409="","",IF(ISERROR(VLOOKUP(C409,Athletes,2,FALSE)),"Unknown Athlete",PROPER(VLOOKUP(C409,Athletes,2,FALSE))))</f>
        <v>Abbie Downing</v>
      </c>
      <c r="E409" s="67" t="str">
        <f ca="1">IF($C409="","",IF(VLOOKUP(C409,Athletes,3,FALSE)="","",VLOOKUP(C409,Athletes,3,FALSE)))</f>
        <v>CAC</v>
      </c>
      <c r="F409" s="67" t="str">
        <f ca="1">IF($C409="","",IF(ISERROR(VLOOKUP(C409,Athletes,7,FALSE)),"",VLOOKUP(C409,Athletes,7,FALSE)))</f>
        <v>U10G</v>
      </c>
      <c r="G409" s="85">
        <f ca="1">IF(M409="","",VLOOKUP($B409,INDIRECT(L409),6,FALSE))</f>
        <v>54</v>
      </c>
      <c r="H409" s="69" t="str">
        <f ca="1">"U" &amp; ROW(H409)+1-$B409 &amp; ":U" &amp; ROW(H409)-$B409+VLOOKUP(1,INDIRECT("A" &amp; ROW(H409)+1-$B409 &amp; ":B999"),2,0)</f>
        <v>U409:U411</v>
      </c>
      <c r="I409" s="69" t="str">
        <f ca="1">"R" &amp; ROW(I409)+1-$B409 &amp; ":R" &amp; ROW(I409)-$B409+VLOOKUP(1,INDIRECT("A" &amp; ROW(I409)+1-$B409 &amp; ":B999"),2,0)</f>
        <v>R409:R411</v>
      </c>
      <c r="J409" s="69" t="str">
        <f ca="1">"S" &amp; ROW(J409)+1-$B409 &amp; ":S" &amp; ROW(J409)-$B409+VLOOKUP(1,INDIRECT("A" &amp; ROW(J409)+1-$B409 &amp; ":B999"),2,0)</f>
        <v>S409:S411</v>
      </c>
      <c r="K409" s="69" t="str">
        <f ca="1">"T" &amp; ROW(K409)+1-$B409 &amp; ":T" &amp; ROW(K409)-$B409+VLOOKUP(1,INDIRECT("A" &amp; ROW(K409)+1-$B409 &amp; ":B999"),2,0)</f>
        <v>T409:T411</v>
      </c>
      <c r="L409" s="69" t="str">
        <f ca="1">"M" &amp; ROW(I409)+1-$B409 &amp; ":U" &amp; ROW(I409)-$B409+VLOOKUP(1,INDIRECT("A" &amp; ROW(I409)+1-$B409 &amp; ":B999"),2,0)</f>
        <v>M409:U411</v>
      </c>
      <c r="M409" s="5">
        <f ca="1">IF(N409="","",RANK($U409,INDIRECT(H409),0))</f>
        <v>3</v>
      </c>
      <c r="N409" s="7">
        <v>16</v>
      </c>
      <c r="O409" s="76">
        <v>37</v>
      </c>
      <c r="P409" s="76">
        <v>0</v>
      </c>
      <c r="Q409" s="76">
        <v>0</v>
      </c>
      <c r="R409" s="76">
        <f>IF(RANK($O409,$O409:$Q409,0)=1,$O409,IF(RANK($P409,$O409:$Q409,0)=1,$P409,$Q409))</f>
        <v>37</v>
      </c>
      <c r="S409" s="76">
        <f>IF(RANK($O409,$O409:$Q409,0)=2,$O409,IF(RANK($P409,$O409:$Q409,0)=2,$P409,$Q409))</f>
        <v>0</v>
      </c>
      <c r="T409" s="76">
        <f>IF(RANK($O409,$O409:$Q409,0)=3,$O409,IF(RANK($P409,$O409:$Q409,0)=3,$P409,$Q409))</f>
        <v>0</v>
      </c>
      <c r="U409" s="76">
        <f>((($R409)*10000)+$S409)*10000+$T409+$N409/1000</f>
        <v>3700000000.0159998</v>
      </c>
    </row>
    <row r="410" spans="1:23">
      <c r="A410" s="38" t="str">
        <f>IF(AND(N411=""),1,"")</f>
        <v/>
      </c>
      <c r="B410" s="84">
        <f>IF(B409="",1,B409+1)</f>
        <v>2</v>
      </c>
      <c r="C410" s="84">
        <f ca="1">IF(M410="","",VLOOKUP($B410,INDIRECT(L410),2,FALSE))</f>
        <v>4</v>
      </c>
      <c r="D410" s="67" t="str">
        <f ca="1">IF($C410="","",IF(ISERROR(VLOOKUP(C410,Athletes,2,FALSE)),"Unknown Athlete",PROPER(VLOOKUP(C410,Athletes,2,FALSE))))</f>
        <v>Freya Miller</v>
      </c>
      <c r="E410" s="67" t="str">
        <f ca="1">IF($C410="","",IF(VLOOKUP(C410,Athletes,3,FALSE)="","",VLOOKUP(C410,Athletes,3,FALSE)))</f>
        <v>N+P</v>
      </c>
      <c r="F410" s="67" t="str">
        <f ca="1">IF($C410="","",IF(ISERROR(VLOOKUP(C410,Athletes,7,FALSE)),"",VLOOKUP(C410,Athletes,7,FALSE)))</f>
        <v>U10G</v>
      </c>
      <c r="G410" s="85">
        <f ca="1">IF(M410="","",VLOOKUP($B410,INDIRECT(L410),6,FALSE))</f>
        <v>48</v>
      </c>
      <c r="H410" s="69" t="str">
        <f ca="1">"U" &amp; ROW(H410)+1-$B410 &amp; ":U" &amp; ROW(H410)-$B410+VLOOKUP(1,INDIRECT("A" &amp; ROW(H410)+1-$B410 &amp; ":B999"),2,0)</f>
        <v>U409:U411</v>
      </c>
      <c r="I410" s="69" t="str">
        <f ca="1">"R" &amp; ROW(I410)+1-$B410 &amp; ":R" &amp; ROW(I410)-$B410+VLOOKUP(1,INDIRECT("A" &amp; ROW(I410)+1-$B410 &amp; ":B999"),2,0)</f>
        <v>R409:R411</v>
      </c>
      <c r="J410" s="69" t="str">
        <f ca="1">"S" &amp; ROW(J410)+1-$B410 &amp; ":S" &amp; ROW(J410)-$B410+VLOOKUP(1,INDIRECT("A" &amp; ROW(J410)+1-$B410 &amp; ":B999"),2,0)</f>
        <v>S409:S411</v>
      </c>
      <c r="K410" s="69" t="str">
        <f ca="1">"T" &amp; ROW(K410)+1-$B410 &amp; ":T" &amp; ROW(K410)-$B410+VLOOKUP(1,INDIRECT("A" &amp; ROW(K410)+1-$B410 &amp; ":B999"),2,0)</f>
        <v>T409:T411</v>
      </c>
      <c r="L410" s="69" t="str">
        <f ca="1">"M" &amp; ROW(I410)+1-$B410 &amp; ":U" &amp; ROW(I410)-$B410+VLOOKUP(1,INDIRECT("A" &amp; ROW(I410)+1-$B410 &amp; ":B999"),2,0)</f>
        <v>M409:U411</v>
      </c>
      <c r="M410" s="5">
        <f ca="1">IF(N410="","",RANK($U410,INDIRECT(H410),0))</f>
        <v>2</v>
      </c>
      <c r="N410" s="7">
        <v>4</v>
      </c>
      <c r="O410" s="76">
        <v>48</v>
      </c>
      <c r="P410" s="76">
        <v>0</v>
      </c>
      <c r="Q410" s="76">
        <v>0</v>
      </c>
      <c r="R410" s="76">
        <f>IF(RANK($O410,$O410:$Q410,0)=1,$O410,IF(RANK($P410,$O410:$Q410,0)=1,$P410,$Q410))</f>
        <v>48</v>
      </c>
      <c r="S410" s="76">
        <f>IF(RANK($O410,$O410:$Q410,0)=2,$O410,IF(RANK($P410,$O410:$Q410,0)=2,$P410,$Q410))</f>
        <v>0</v>
      </c>
      <c r="T410" s="76">
        <f>IF(RANK($O410,$O410:$Q410,0)=3,$O410,IF(RANK($P410,$O410:$Q410,0)=3,$P410,$Q410))</f>
        <v>0</v>
      </c>
      <c r="U410" s="76">
        <f>((($R410)*10000)+$S410)*10000+$T410+$N410/1000</f>
        <v>4800000000.0039997</v>
      </c>
    </row>
    <row r="411" spans="1:23">
      <c r="A411" s="38">
        <f>IF(AND(N412=""),1,"")</f>
        <v>1</v>
      </c>
      <c r="B411" s="84">
        <f>IF(B410="",1,B410+1)</f>
        <v>3</v>
      </c>
      <c r="C411" s="84">
        <f ca="1">IF(M411="","",VLOOKUP($B411,INDIRECT(L411),2,FALSE))</f>
        <v>16</v>
      </c>
      <c r="D411" s="67" t="str">
        <f ca="1">IF($C411="","",IF(ISERROR(VLOOKUP(C411,Athletes,2,FALSE)),"Unknown Athlete",PROPER(VLOOKUP(C411,Athletes,2,FALSE))))</f>
        <v>Kaitlin Keaney</v>
      </c>
      <c r="E411" s="67" t="str">
        <f ca="1">IF($C411="","",IF(VLOOKUP(C411,Athletes,3,FALSE)="","",VLOOKUP(C411,Athletes,3,FALSE)))</f>
        <v>CAC</v>
      </c>
      <c r="F411" s="67" t="str">
        <f ca="1">IF($C411="","",IF(ISERROR(VLOOKUP(C411,Athletes,7,FALSE)),"",VLOOKUP(C411,Athletes,7,FALSE)))</f>
        <v>U10G</v>
      </c>
      <c r="G411" s="85">
        <f ca="1">IF(M411="","",VLOOKUP($B411,INDIRECT(L411),6,FALSE))</f>
        <v>37</v>
      </c>
      <c r="H411" s="69" t="str">
        <f ca="1">"U" &amp; ROW(H411)+1-$B411 &amp; ":U" &amp; ROW(H411)-$B411+VLOOKUP(1,INDIRECT("A" &amp; ROW(H411)+1-$B411 &amp; ":B999"),2,0)</f>
        <v>U409:U411</v>
      </c>
      <c r="I411" s="69" t="str">
        <f ca="1">"R" &amp; ROW(I411)+1-$B411 &amp; ":R" &amp; ROW(I411)-$B411+VLOOKUP(1,INDIRECT("A" &amp; ROW(I411)+1-$B411 &amp; ":B999"),2,0)</f>
        <v>R409:R411</v>
      </c>
      <c r="J411" s="69" t="str">
        <f ca="1">"S" &amp; ROW(J411)+1-$B411 &amp; ":S" &amp; ROW(J411)-$B411+VLOOKUP(1,INDIRECT("A" &amp; ROW(J411)+1-$B411 &amp; ":B999"),2,0)</f>
        <v>S409:S411</v>
      </c>
      <c r="K411" s="69" t="str">
        <f ca="1">"T" &amp; ROW(K411)+1-$B411 &amp; ":T" &amp; ROW(K411)-$B411+VLOOKUP(1,INDIRECT("A" &amp; ROW(K411)+1-$B411 &amp; ":B999"),2,0)</f>
        <v>T409:T411</v>
      </c>
      <c r="L411" s="69" t="str">
        <f ca="1">"M" &amp; ROW(I411)+1-$B411 &amp; ":U" &amp; ROW(I411)-$B411+VLOOKUP(1,INDIRECT("A" &amp; ROW(I411)+1-$B411 &amp; ":B999"),2,0)</f>
        <v>M409:U411</v>
      </c>
      <c r="M411" s="5">
        <f ca="1">IF(N411="","",RANK($U411,INDIRECT(H411),0))</f>
        <v>1</v>
      </c>
      <c r="N411" s="7">
        <v>7</v>
      </c>
      <c r="O411" s="76">
        <v>54</v>
      </c>
      <c r="P411" s="76">
        <v>0</v>
      </c>
      <c r="Q411" s="76">
        <v>0</v>
      </c>
      <c r="R411" s="76">
        <f>IF(RANK($O411,$O411:$Q411,0)=1,$O411,IF(RANK($P411,$O411:$Q411,0)=1,$P411,$Q411))</f>
        <v>54</v>
      </c>
      <c r="S411" s="76">
        <f>IF(RANK($O411,$O411:$Q411,0)=2,$O411,IF(RANK($P411,$O411:$Q411,0)=2,$P411,$Q411))</f>
        <v>0</v>
      </c>
      <c r="T411" s="76">
        <f>IF(RANK($O411,$O411:$Q411,0)=3,$O411,IF(RANK($P411,$O411:$Q411,0)=3,$P411,$Q411))</f>
        <v>0</v>
      </c>
      <c r="U411" s="76">
        <f>((($R411)*10000)+$S411)*10000+$T411+$N411/1000</f>
        <v>5400000000.007</v>
      </c>
    </row>
    <row r="412" spans="1:2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</row>
    <row r="413" spans="1:2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</row>
    <row r="414" spans="1:2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</row>
    <row r="415" spans="1:23" ht="18">
      <c r="B415" s="66" t="s">
        <v>10</v>
      </c>
      <c r="C415" s="66" t="s">
        <v>183</v>
      </c>
      <c r="E415" s="66"/>
      <c r="G415" s="68"/>
      <c r="N415" s="70" t="s">
        <v>15</v>
      </c>
      <c r="O415" s="71"/>
      <c r="P415" s="71"/>
      <c r="Q415" s="72"/>
      <c r="R415" s="72"/>
      <c r="S415" s="72"/>
      <c r="T415" s="72"/>
      <c r="U415" s="73"/>
      <c r="V415" s="73"/>
      <c r="W415" s="73"/>
    </row>
    <row r="416" spans="1:23" ht="15.75" customHeight="1">
      <c r="B416" s="66"/>
      <c r="D416" s="66"/>
      <c r="E416" s="74"/>
      <c r="N416" s="5"/>
      <c r="R416" s="76"/>
      <c r="S416" s="76"/>
      <c r="T416" s="76"/>
    </row>
    <row r="417" spans="1:21" ht="15.75" thickBot="1">
      <c r="A417" s="40" t="s">
        <v>50</v>
      </c>
      <c r="B417" s="10" t="s">
        <v>9</v>
      </c>
      <c r="C417" s="10" t="s">
        <v>62</v>
      </c>
      <c r="D417" s="10" t="s">
        <v>6</v>
      </c>
      <c r="E417" s="10" t="s">
        <v>7</v>
      </c>
      <c r="F417" s="10" t="s">
        <v>49</v>
      </c>
      <c r="G417" s="43" t="s">
        <v>176</v>
      </c>
      <c r="H417" s="79" t="s">
        <v>54</v>
      </c>
      <c r="I417" s="79" t="s">
        <v>51</v>
      </c>
      <c r="J417" s="79" t="s">
        <v>52</v>
      </c>
      <c r="K417" s="79" t="s">
        <v>53</v>
      </c>
      <c r="L417" s="79" t="s">
        <v>24</v>
      </c>
      <c r="M417" s="80" t="s">
        <v>23</v>
      </c>
      <c r="N417" s="81" t="s">
        <v>62</v>
      </c>
      <c r="O417" s="82" t="s">
        <v>16</v>
      </c>
      <c r="P417" s="82" t="s">
        <v>17</v>
      </c>
      <c r="Q417" s="82" t="s">
        <v>18</v>
      </c>
      <c r="R417" s="83" t="s">
        <v>19</v>
      </c>
      <c r="S417" s="83" t="s">
        <v>20</v>
      </c>
      <c r="T417" s="83" t="s">
        <v>21</v>
      </c>
      <c r="U417" s="80" t="s">
        <v>22</v>
      </c>
    </row>
    <row r="418" spans="1:21" ht="15">
      <c r="B418" s="77"/>
      <c r="C418" s="77"/>
      <c r="D418" s="77"/>
      <c r="E418" s="77"/>
      <c r="F418" s="77"/>
      <c r="G418" s="78"/>
      <c r="H418" s="69"/>
      <c r="I418" s="69"/>
      <c r="N418" s="5"/>
      <c r="R418" s="76"/>
      <c r="S418" s="76"/>
      <c r="T418" s="76"/>
      <c r="U418" s="76"/>
    </row>
    <row r="419" spans="1:21">
      <c r="A419" s="38" t="str">
        <f t="shared" ref="A419:A468" si="14">IF(AND(N420=""),1,"")</f>
        <v/>
      </c>
      <c r="B419" s="84">
        <f t="shared" ref="B419:B468" si="15">IF(B418="",1,B418+1)</f>
        <v>1</v>
      </c>
      <c r="C419" s="84">
        <f ca="1">IF(M419="","",VLOOKUP($B419,INDIRECT(L419),2,FALSE))</f>
        <v>8</v>
      </c>
      <c r="D419" s="67" t="str">
        <f t="shared" ref="D419:D450" ca="1" si="16">IF($C419="","",IF(ISERROR(VLOOKUP(C419,Athletes,2,FALSE)),"Unknown Athlete",PROPER(VLOOKUP(C419,Athletes,2,FALSE))))</f>
        <v>Chloe Thomas</v>
      </c>
      <c r="E419" s="67" t="str">
        <f t="shared" ref="E419:E450" ca="1" si="17">IF($C419="","",IF(VLOOKUP(C419,Athletes,3,FALSE)="","",VLOOKUP(C419,Athletes,3,FALSE)))</f>
        <v>Unattached</v>
      </c>
      <c r="F419" s="67" t="str">
        <f t="shared" ref="F419:F468" ca="1" si="18">IF($C419="","",IF(ISERROR(VLOOKUP(C419,Athletes,7,FALSE)),"",VLOOKUP(C419,Athletes,7,FALSE)))</f>
        <v>U9G</v>
      </c>
      <c r="G419" s="85">
        <f t="shared" ref="G419:G468" ca="1" si="19">IF(M419="","",VLOOKUP($B419,INDIRECT(L419),6,FALSE))</f>
        <v>28</v>
      </c>
      <c r="H419" s="69" t="str">
        <f t="shared" ref="H419:H468" ca="1" si="20">"U" &amp; ROW(H419)+1-$B419 &amp; ":U" &amp; ROW(H419)-$B419+VLOOKUP(1,INDIRECT("A" &amp; ROW(H419)+1-$B419 &amp; ":B999"),2,0)</f>
        <v>U419:U420</v>
      </c>
      <c r="I419" s="69" t="str">
        <f t="shared" ref="I419:I468" ca="1" si="21">"R" &amp; ROW(I419)+1-$B419 &amp; ":R" &amp; ROW(I419)-$B419+VLOOKUP(1,INDIRECT("A" &amp; ROW(I419)+1-$B419 &amp; ":B999"),2,0)</f>
        <v>R419:R420</v>
      </c>
      <c r="J419" s="69" t="str">
        <f t="shared" ref="J419:J468" ca="1" si="22">"S" &amp; ROW(J419)+1-$B419 &amp; ":S" &amp; ROW(J419)-$B419+VLOOKUP(1,INDIRECT("A" &amp; ROW(J419)+1-$B419 &amp; ":B999"),2,0)</f>
        <v>S419:S420</v>
      </c>
      <c r="K419" s="69" t="str">
        <f t="shared" ref="K419:K468" ca="1" si="23">"T" &amp; ROW(K419)+1-$B419 &amp; ":T" &amp; ROW(K419)-$B419+VLOOKUP(1,INDIRECT("A" &amp; ROW(K419)+1-$B419 &amp; ":B999"),2,0)</f>
        <v>T419:T420</v>
      </c>
      <c r="L419" s="69" t="str">
        <f t="shared" ref="L419:L468" ca="1" si="24">"M" &amp; ROW(I419)+1-$B419 &amp; ":U" &amp; ROW(I419)-$B419+VLOOKUP(1,INDIRECT("A" &amp; ROW(I419)+1-$B419 &amp; ":B999"),2,0)</f>
        <v>M419:U420</v>
      </c>
      <c r="M419" s="5">
        <f t="shared" ref="M419:M468" ca="1" si="25">IF(N419="","",RANK($U419,INDIRECT(H419),0))</f>
        <v>1</v>
      </c>
      <c r="N419" s="7">
        <v>8</v>
      </c>
      <c r="O419" s="76">
        <v>28</v>
      </c>
      <c r="P419" s="76">
        <v>0</v>
      </c>
      <c r="Q419" s="76">
        <v>0</v>
      </c>
      <c r="R419" s="76">
        <f t="shared" ref="R419:R468" si="26">IF(RANK($O419,$O419:$Q419,0)=1,$O419,IF(RANK($P419,$O419:$Q419,0)=1,$P419,$Q419))</f>
        <v>28</v>
      </c>
      <c r="S419" s="76">
        <f t="shared" ref="S419:S468" si="27">IF(RANK($O419,$O419:$Q419,0)=2,$O419,IF(RANK($P419,$O419:$Q419,0)=2,$P419,$Q419))</f>
        <v>0</v>
      </c>
      <c r="T419" s="76">
        <f t="shared" ref="T419:T468" si="28">IF(RANK($O419,$O419:$Q419,0)=3,$O419,IF(RANK($P419,$O419:$Q419,0)=3,$P419,$Q419))</f>
        <v>0</v>
      </c>
      <c r="U419" s="76">
        <f t="shared" ref="U419:U468" si="29">((($R419)*10000)+$S419)*10000+$T419+$N419/1000</f>
        <v>2800000000.0079999</v>
      </c>
    </row>
    <row r="420" spans="1:21">
      <c r="A420" s="38">
        <f t="shared" si="14"/>
        <v>1</v>
      </c>
      <c r="B420" s="84">
        <f t="shared" si="15"/>
        <v>2</v>
      </c>
      <c r="C420" s="84">
        <f t="shared" ref="C420:C468" ca="1" si="30">IF(M420="","",VLOOKUP($B420,INDIRECT(L420),2,FALSE))</f>
        <v>10</v>
      </c>
      <c r="D420" s="67" t="str">
        <f t="shared" ca="1" si="16"/>
        <v>Jemma Kearney</v>
      </c>
      <c r="E420" s="67" t="str">
        <f t="shared" ca="1" si="17"/>
        <v>Unattached</v>
      </c>
      <c r="F420" s="67" t="str">
        <f t="shared" ca="1" si="18"/>
        <v>U9G</v>
      </c>
      <c r="G420" s="85">
        <f t="shared" ca="1" si="19"/>
        <v>24</v>
      </c>
      <c r="H420" s="69" t="str">
        <f t="shared" ca="1" si="20"/>
        <v>U419:U420</v>
      </c>
      <c r="I420" s="69" t="str">
        <f t="shared" ca="1" si="21"/>
        <v>R419:R420</v>
      </c>
      <c r="J420" s="69" t="str">
        <f t="shared" ca="1" si="22"/>
        <v>S419:S420</v>
      </c>
      <c r="K420" s="69" t="str">
        <f t="shared" ca="1" si="23"/>
        <v>T419:T420</v>
      </c>
      <c r="L420" s="69" t="str">
        <f t="shared" ca="1" si="24"/>
        <v>M419:U420</v>
      </c>
      <c r="M420" s="5">
        <f t="shared" ca="1" si="25"/>
        <v>2</v>
      </c>
      <c r="N420" s="7">
        <v>10</v>
      </c>
      <c r="O420" s="76">
        <v>24</v>
      </c>
      <c r="P420" s="76">
        <v>0</v>
      </c>
      <c r="Q420" s="76">
        <v>0</v>
      </c>
      <c r="R420" s="76">
        <f t="shared" si="26"/>
        <v>24</v>
      </c>
      <c r="S420" s="76">
        <f t="shared" si="27"/>
        <v>0</v>
      </c>
      <c r="T420" s="76">
        <f t="shared" si="28"/>
        <v>0</v>
      </c>
      <c r="U420" s="76">
        <f t="shared" si="29"/>
        <v>2400000000.0100002</v>
      </c>
    </row>
    <row r="421" spans="1:21">
      <c r="A421" s="38">
        <f t="shared" si="14"/>
        <v>1</v>
      </c>
      <c r="B421" s="84">
        <f t="shared" si="15"/>
        <v>3</v>
      </c>
      <c r="C421" s="84" t="str">
        <f t="shared" ca="1" si="30"/>
        <v/>
      </c>
      <c r="D421" s="67" t="str">
        <f t="shared" ca="1" si="16"/>
        <v/>
      </c>
      <c r="E421" s="67" t="str">
        <f t="shared" ca="1" si="17"/>
        <v/>
      </c>
      <c r="F421" s="67" t="str">
        <f t="shared" ca="1" si="18"/>
        <v/>
      </c>
      <c r="G421" s="85" t="str">
        <f t="shared" ca="1" si="19"/>
        <v/>
      </c>
      <c r="H421" s="69" t="str">
        <f t="shared" ca="1" si="20"/>
        <v>U419:U420</v>
      </c>
      <c r="I421" s="69" t="str">
        <f t="shared" ca="1" si="21"/>
        <v>R419:R420</v>
      </c>
      <c r="J421" s="69" t="str">
        <f t="shared" ca="1" si="22"/>
        <v>S419:S420</v>
      </c>
      <c r="K421" s="69" t="str">
        <f t="shared" ca="1" si="23"/>
        <v>T419:T420</v>
      </c>
      <c r="L421" s="69" t="str">
        <f t="shared" ca="1" si="24"/>
        <v>M419:U420</v>
      </c>
      <c r="M421" s="5" t="str">
        <f t="shared" ca="1" si="25"/>
        <v/>
      </c>
      <c r="N421" s="7"/>
      <c r="O421" s="76">
        <v>0</v>
      </c>
      <c r="P421" s="76">
        <v>0</v>
      </c>
      <c r="Q421" s="76">
        <v>0</v>
      </c>
      <c r="R421" s="76">
        <f t="shared" si="26"/>
        <v>0</v>
      </c>
      <c r="S421" s="76">
        <f t="shared" si="27"/>
        <v>0</v>
      </c>
      <c r="T421" s="76">
        <f t="shared" si="28"/>
        <v>0</v>
      </c>
      <c r="U421" s="76">
        <f t="shared" si="29"/>
        <v>0</v>
      </c>
    </row>
    <row r="422" spans="1:21">
      <c r="A422" s="38">
        <f t="shared" si="14"/>
        <v>1</v>
      </c>
      <c r="B422" s="84">
        <f t="shared" si="15"/>
        <v>4</v>
      </c>
      <c r="C422" s="84" t="str">
        <f t="shared" ca="1" si="30"/>
        <v/>
      </c>
      <c r="D422" s="67" t="str">
        <f t="shared" ca="1" si="16"/>
        <v/>
      </c>
      <c r="E422" s="67" t="str">
        <f t="shared" ca="1" si="17"/>
        <v/>
      </c>
      <c r="F422" s="67" t="str">
        <f t="shared" ca="1" si="18"/>
        <v/>
      </c>
      <c r="G422" s="85" t="str">
        <f t="shared" ca="1" si="19"/>
        <v/>
      </c>
      <c r="H422" s="69" t="str">
        <f t="shared" ca="1" si="20"/>
        <v>U419:U420</v>
      </c>
      <c r="I422" s="69" t="str">
        <f t="shared" ca="1" si="21"/>
        <v>R419:R420</v>
      </c>
      <c r="J422" s="69" t="str">
        <f t="shared" ca="1" si="22"/>
        <v>S419:S420</v>
      </c>
      <c r="K422" s="69" t="str">
        <f t="shared" ca="1" si="23"/>
        <v>T419:T420</v>
      </c>
      <c r="L422" s="69" t="str">
        <f t="shared" ca="1" si="24"/>
        <v>M419:U420</v>
      </c>
      <c r="M422" s="5" t="str">
        <f t="shared" ca="1" si="25"/>
        <v/>
      </c>
      <c r="N422" s="7"/>
      <c r="O422" s="76">
        <v>0</v>
      </c>
      <c r="P422" s="76">
        <v>0</v>
      </c>
      <c r="Q422" s="76">
        <v>0</v>
      </c>
      <c r="R422" s="76">
        <f t="shared" si="26"/>
        <v>0</v>
      </c>
      <c r="S422" s="76">
        <f t="shared" si="27"/>
        <v>0</v>
      </c>
      <c r="T422" s="76">
        <f t="shared" si="28"/>
        <v>0</v>
      </c>
      <c r="U422" s="76">
        <f t="shared" si="29"/>
        <v>0</v>
      </c>
    </row>
    <row r="423" spans="1:21">
      <c r="A423" s="38">
        <f t="shared" si="14"/>
        <v>1</v>
      </c>
      <c r="B423" s="84">
        <f t="shared" si="15"/>
        <v>5</v>
      </c>
      <c r="C423" s="84" t="str">
        <f t="shared" ca="1" si="30"/>
        <v/>
      </c>
      <c r="D423" s="67" t="str">
        <f t="shared" ca="1" si="16"/>
        <v/>
      </c>
      <c r="E423" s="67" t="str">
        <f t="shared" ca="1" si="17"/>
        <v/>
      </c>
      <c r="F423" s="67" t="str">
        <f t="shared" ca="1" si="18"/>
        <v/>
      </c>
      <c r="G423" s="85" t="str">
        <f t="shared" ca="1" si="19"/>
        <v/>
      </c>
      <c r="H423" s="69" t="str">
        <f t="shared" ca="1" si="20"/>
        <v>U419:U420</v>
      </c>
      <c r="I423" s="69" t="str">
        <f t="shared" ca="1" si="21"/>
        <v>R419:R420</v>
      </c>
      <c r="J423" s="69" t="str">
        <f t="shared" ca="1" si="22"/>
        <v>S419:S420</v>
      </c>
      <c r="K423" s="69" t="str">
        <f t="shared" ca="1" si="23"/>
        <v>T419:T420</v>
      </c>
      <c r="L423" s="69" t="str">
        <f t="shared" ca="1" si="24"/>
        <v>M419:U420</v>
      </c>
      <c r="M423" s="5" t="str">
        <f t="shared" ca="1" si="25"/>
        <v/>
      </c>
      <c r="N423" s="7"/>
      <c r="O423" s="76">
        <v>0</v>
      </c>
      <c r="P423" s="76">
        <v>0</v>
      </c>
      <c r="Q423" s="76">
        <v>0</v>
      </c>
      <c r="R423" s="76">
        <f t="shared" si="26"/>
        <v>0</v>
      </c>
      <c r="S423" s="76">
        <f t="shared" si="27"/>
        <v>0</v>
      </c>
      <c r="T423" s="76">
        <f t="shared" si="28"/>
        <v>0</v>
      </c>
      <c r="U423" s="76">
        <f t="shared" si="29"/>
        <v>0</v>
      </c>
    </row>
    <row r="424" spans="1:21">
      <c r="A424" s="38">
        <f t="shared" si="14"/>
        <v>1</v>
      </c>
      <c r="B424" s="84">
        <f t="shared" si="15"/>
        <v>6</v>
      </c>
      <c r="C424" s="84" t="str">
        <f t="shared" ca="1" si="30"/>
        <v/>
      </c>
      <c r="D424" s="67" t="str">
        <f t="shared" ca="1" si="16"/>
        <v/>
      </c>
      <c r="E424" s="67" t="str">
        <f t="shared" ca="1" si="17"/>
        <v/>
      </c>
      <c r="F424" s="67" t="str">
        <f t="shared" ca="1" si="18"/>
        <v/>
      </c>
      <c r="G424" s="85" t="str">
        <f t="shared" ca="1" si="19"/>
        <v/>
      </c>
      <c r="H424" s="69" t="str">
        <f t="shared" ca="1" si="20"/>
        <v>U419:U420</v>
      </c>
      <c r="I424" s="69" t="str">
        <f t="shared" ca="1" si="21"/>
        <v>R419:R420</v>
      </c>
      <c r="J424" s="69" t="str">
        <f t="shared" ca="1" si="22"/>
        <v>S419:S420</v>
      </c>
      <c r="K424" s="69" t="str">
        <f t="shared" ca="1" si="23"/>
        <v>T419:T420</v>
      </c>
      <c r="L424" s="69" t="str">
        <f t="shared" ca="1" si="24"/>
        <v>M419:U420</v>
      </c>
      <c r="M424" s="5" t="str">
        <f t="shared" ca="1" si="25"/>
        <v/>
      </c>
      <c r="N424" s="7"/>
      <c r="O424" s="76">
        <v>0</v>
      </c>
      <c r="P424" s="76">
        <v>0</v>
      </c>
      <c r="Q424" s="76">
        <v>0</v>
      </c>
      <c r="R424" s="76">
        <f t="shared" si="26"/>
        <v>0</v>
      </c>
      <c r="S424" s="76">
        <f t="shared" si="27"/>
        <v>0</v>
      </c>
      <c r="T424" s="76">
        <f t="shared" si="28"/>
        <v>0</v>
      </c>
      <c r="U424" s="76">
        <f t="shared" si="29"/>
        <v>0</v>
      </c>
    </row>
    <row r="425" spans="1:21">
      <c r="A425" s="38">
        <f t="shared" si="14"/>
        <v>1</v>
      </c>
      <c r="B425" s="84">
        <f t="shared" si="15"/>
        <v>7</v>
      </c>
      <c r="C425" s="84" t="str">
        <f t="shared" ca="1" si="30"/>
        <v/>
      </c>
      <c r="D425" s="67" t="str">
        <f t="shared" ca="1" si="16"/>
        <v/>
      </c>
      <c r="E425" s="67" t="str">
        <f t="shared" ca="1" si="17"/>
        <v/>
      </c>
      <c r="F425" s="67" t="str">
        <f t="shared" ca="1" si="18"/>
        <v/>
      </c>
      <c r="G425" s="85" t="str">
        <f t="shared" ca="1" si="19"/>
        <v/>
      </c>
      <c r="H425" s="69" t="str">
        <f t="shared" ca="1" si="20"/>
        <v>U419:U420</v>
      </c>
      <c r="I425" s="69" t="str">
        <f t="shared" ca="1" si="21"/>
        <v>R419:R420</v>
      </c>
      <c r="J425" s="69" t="str">
        <f t="shared" ca="1" si="22"/>
        <v>S419:S420</v>
      </c>
      <c r="K425" s="69" t="str">
        <f t="shared" ca="1" si="23"/>
        <v>T419:T420</v>
      </c>
      <c r="L425" s="69" t="str">
        <f t="shared" ca="1" si="24"/>
        <v>M419:U420</v>
      </c>
      <c r="M425" s="5" t="str">
        <f t="shared" ca="1" si="25"/>
        <v/>
      </c>
      <c r="N425" s="7"/>
      <c r="O425" s="76">
        <v>0</v>
      </c>
      <c r="P425" s="76">
        <v>0</v>
      </c>
      <c r="Q425" s="76">
        <v>0</v>
      </c>
      <c r="R425" s="76">
        <f t="shared" si="26"/>
        <v>0</v>
      </c>
      <c r="S425" s="76">
        <f t="shared" si="27"/>
        <v>0</v>
      </c>
      <c r="T425" s="76">
        <f t="shared" si="28"/>
        <v>0</v>
      </c>
      <c r="U425" s="76">
        <f t="shared" si="29"/>
        <v>0</v>
      </c>
    </row>
    <row r="426" spans="1:21">
      <c r="A426" s="38">
        <f t="shared" si="14"/>
        <v>1</v>
      </c>
      <c r="B426" s="84">
        <f t="shared" si="15"/>
        <v>8</v>
      </c>
      <c r="C426" s="84" t="str">
        <f t="shared" ca="1" si="30"/>
        <v/>
      </c>
      <c r="D426" s="67" t="str">
        <f t="shared" ca="1" si="16"/>
        <v/>
      </c>
      <c r="E426" s="67" t="str">
        <f t="shared" ca="1" si="17"/>
        <v/>
      </c>
      <c r="F426" s="67" t="str">
        <f t="shared" ca="1" si="18"/>
        <v/>
      </c>
      <c r="G426" s="85" t="str">
        <f t="shared" ca="1" si="19"/>
        <v/>
      </c>
      <c r="H426" s="69" t="str">
        <f t="shared" ca="1" si="20"/>
        <v>U419:U420</v>
      </c>
      <c r="I426" s="69" t="str">
        <f t="shared" ca="1" si="21"/>
        <v>R419:R420</v>
      </c>
      <c r="J426" s="69" t="str">
        <f t="shared" ca="1" si="22"/>
        <v>S419:S420</v>
      </c>
      <c r="K426" s="69" t="str">
        <f t="shared" ca="1" si="23"/>
        <v>T419:T420</v>
      </c>
      <c r="L426" s="69" t="str">
        <f t="shared" ca="1" si="24"/>
        <v>M419:U420</v>
      </c>
      <c r="M426" s="5" t="str">
        <f t="shared" ca="1" si="25"/>
        <v/>
      </c>
      <c r="N426" s="7"/>
      <c r="O426" s="76">
        <v>0</v>
      </c>
      <c r="P426" s="76">
        <v>0</v>
      </c>
      <c r="Q426" s="76">
        <v>0</v>
      </c>
      <c r="R426" s="76">
        <f t="shared" si="26"/>
        <v>0</v>
      </c>
      <c r="S426" s="76">
        <f t="shared" si="27"/>
        <v>0</v>
      </c>
      <c r="T426" s="76">
        <f t="shared" si="28"/>
        <v>0</v>
      </c>
      <c r="U426" s="76">
        <f t="shared" si="29"/>
        <v>0</v>
      </c>
    </row>
    <row r="427" spans="1:21">
      <c r="A427" s="38">
        <f t="shared" si="14"/>
        <v>1</v>
      </c>
      <c r="B427" s="84">
        <f t="shared" si="15"/>
        <v>9</v>
      </c>
      <c r="C427" s="84" t="str">
        <f t="shared" ca="1" si="30"/>
        <v/>
      </c>
      <c r="D427" s="67" t="str">
        <f t="shared" ca="1" si="16"/>
        <v/>
      </c>
      <c r="E427" s="67" t="str">
        <f t="shared" ca="1" si="17"/>
        <v/>
      </c>
      <c r="F427" s="67" t="str">
        <f t="shared" ca="1" si="18"/>
        <v/>
      </c>
      <c r="G427" s="85" t="str">
        <f t="shared" ca="1" si="19"/>
        <v/>
      </c>
      <c r="H427" s="69" t="str">
        <f t="shared" ca="1" si="20"/>
        <v>U419:U420</v>
      </c>
      <c r="I427" s="69" t="str">
        <f t="shared" ca="1" si="21"/>
        <v>R419:R420</v>
      </c>
      <c r="J427" s="69" t="str">
        <f t="shared" ca="1" si="22"/>
        <v>S419:S420</v>
      </c>
      <c r="K427" s="69" t="str">
        <f t="shared" ca="1" si="23"/>
        <v>T419:T420</v>
      </c>
      <c r="L427" s="69" t="str">
        <f t="shared" ca="1" si="24"/>
        <v>M419:U420</v>
      </c>
      <c r="M427" s="5" t="str">
        <f t="shared" ca="1" si="25"/>
        <v/>
      </c>
      <c r="N427" s="7"/>
      <c r="O427" s="76">
        <v>0</v>
      </c>
      <c r="P427" s="76">
        <v>0</v>
      </c>
      <c r="Q427" s="76">
        <v>0</v>
      </c>
      <c r="R427" s="76">
        <f t="shared" si="26"/>
        <v>0</v>
      </c>
      <c r="S427" s="76">
        <f t="shared" si="27"/>
        <v>0</v>
      </c>
      <c r="T427" s="76">
        <f t="shared" si="28"/>
        <v>0</v>
      </c>
      <c r="U427" s="76">
        <f t="shared" si="29"/>
        <v>0</v>
      </c>
    </row>
    <row r="428" spans="1:21">
      <c r="A428" s="38">
        <f t="shared" si="14"/>
        <v>1</v>
      </c>
      <c r="B428" s="84">
        <f t="shared" si="15"/>
        <v>10</v>
      </c>
      <c r="C428" s="84" t="str">
        <f t="shared" ca="1" si="30"/>
        <v/>
      </c>
      <c r="D428" s="67" t="str">
        <f t="shared" ca="1" si="16"/>
        <v/>
      </c>
      <c r="E428" s="67" t="str">
        <f t="shared" ca="1" si="17"/>
        <v/>
      </c>
      <c r="F428" s="67" t="str">
        <f t="shared" ca="1" si="18"/>
        <v/>
      </c>
      <c r="G428" s="85" t="str">
        <f t="shared" ca="1" si="19"/>
        <v/>
      </c>
      <c r="H428" s="69" t="str">
        <f t="shared" ca="1" si="20"/>
        <v>U419:U420</v>
      </c>
      <c r="I428" s="69" t="str">
        <f t="shared" ca="1" si="21"/>
        <v>R419:R420</v>
      </c>
      <c r="J428" s="69" t="str">
        <f t="shared" ca="1" si="22"/>
        <v>S419:S420</v>
      </c>
      <c r="K428" s="69" t="str">
        <f t="shared" ca="1" si="23"/>
        <v>T419:T420</v>
      </c>
      <c r="L428" s="69" t="str">
        <f t="shared" ca="1" si="24"/>
        <v>M419:U420</v>
      </c>
      <c r="M428" s="5" t="str">
        <f t="shared" ca="1" si="25"/>
        <v/>
      </c>
      <c r="N428" s="7"/>
      <c r="O428" s="76">
        <v>0</v>
      </c>
      <c r="P428" s="76">
        <v>0</v>
      </c>
      <c r="Q428" s="76">
        <v>0</v>
      </c>
      <c r="R428" s="76">
        <f t="shared" si="26"/>
        <v>0</v>
      </c>
      <c r="S428" s="76">
        <f t="shared" si="27"/>
        <v>0</v>
      </c>
      <c r="T428" s="76">
        <f t="shared" si="28"/>
        <v>0</v>
      </c>
      <c r="U428" s="76">
        <f t="shared" si="29"/>
        <v>0</v>
      </c>
    </row>
    <row r="429" spans="1:21">
      <c r="A429" s="38">
        <f t="shared" si="14"/>
        <v>1</v>
      </c>
      <c r="B429" s="84">
        <f t="shared" si="15"/>
        <v>11</v>
      </c>
      <c r="C429" s="84" t="str">
        <f t="shared" ca="1" si="30"/>
        <v/>
      </c>
      <c r="D429" s="67" t="str">
        <f t="shared" ca="1" si="16"/>
        <v/>
      </c>
      <c r="E429" s="67" t="str">
        <f t="shared" ca="1" si="17"/>
        <v/>
      </c>
      <c r="F429" s="67" t="str">
        <f t="shared" ca="1" si="18"/>
        <v/>
      </c>
      <c r="G429" s="85" t="str">
        <f t="shared" ca="1" si="19"/>
        <v/>
      </c>
      <c r="H429" s="69" t="str">
        <f t="shared" ca="1" si="20"/>
        <v>U419:U420</v>
      </c>
      <c r="I429" s="69" t="str">
        <f t="shared" ca="1" si="21"/>
        <v>R419:R420</v>
      </c>
      <c r="J429" s="69" t="str">
        <f t="shared" ca="1" si="22"/>
        <v>S419:S420</v>
      </c>
      <c r="K429" s="69" t="str">
        <f t="shared" ca="1" si="23"/>
        <v>T419:T420</v>
      </c>
      <c r="L429" s="69" t="str">
        <f t="shared" ca="1" si="24"/>
        <v>M419:U420</v>
      </c>
      <c r="M429" s="5" t="str">
        <f t="shared" ca="1" si="25"/>
        <v/>
      </c>
      <c r="N429" s="7"/>
      <c r="O429" s="76">
        <v>0</v>
      </c>
      <c r="P429" s="76">
        <v>0</v>
      </c>
      <c r="Q429" s="76">
        <v>0</v>
      </c>
      <c r="R429" s="76">
        <f t="shared" si="26"/>
        <v>0</v>
      </c>
      <c r="S429" s="76">
        <f t="shared" si="27"/>
        <v>0</v>
      </c>
      <c r="T429" s="76">
        <f t="shared" si="28"/>
        <v>0</v>
      </c>
      <c r="U429" s="76">
        <f t="shared" si="29"/>
        <v>0</v>
      </c>
    </row>
    <row r="430" spans="1:21">
      <c r="A430" s="38">
        <f t="shared" si="14"/>
        <v>1</v>
      </c>
      <c r="B430" s="84">
        <f t="shared" si="15"/>
        <v>12</v>
      </c>
      <c r="C430" s="84" t="str">
        <f t="shared" ca="1" si="30"/>
        <v/>
      </c>
      <c r="D430" s="67" t="str">
        <f t="shared" ca="1" si="16"/>
        <v/>
      </c>
      <c r="E430" s="67" t="str">
        <f t="shared" ca="1" si="17"/>
        <v/>
      </c>
      <c r="F430" s="67" t="str">
        <f t="shared" ca="1" si="18"/>
        <v/>
      </c>
      <c r="G430" s="85" t="str">
        <f t="shared" ca="1" si="19"/>
        <v/>
      </c>
      <c r="H430" s="69" t="str">
        <f t="shared" ca="1" si="20"/>
        <v>U419:U420</v>
      </c>
      <c r="I430" s="69" t="str">
        <f t="shared" ca="1" si="21"/>
        <v>R419:R420</v>
      </c>
      <c r="J430" s="69" t="str">
        <f t="shared" ca="1" si="22"/>
        <v>S419:S420</v>
      </c>
      <c r="K430" s="69" t="str">
        <f t="shared" ca="1" si="23"/>
        <v>T419:T420</v>
      </c>
      <c r="L430" s="69" t="str">
        <f t="shared" ca="1" si="24"/>
        <v>M419:U420</v>
      </c>
      <c r="M430" s="5" t="str">
        <f t="shared" ca="1" si="25"/>
        <v/>
      </c>
      <c r="N430" s="7"/>
      <c r="O430" s="76">
        <v>0</v>
      </c>
      <c r="P430" s="76">
        <v>0</v>
      </c>
      <c r="Q430" s="76">
        <v>0</v>
      </c>
      <c r="R430" s="76">
        <f t="shared" si="26"/>
        <v>0</v>
      </c>
      <c r="S430" s="76">
        <f t="shared" si="27"/>
        <v>0</v>
      </c>
      <c r="T430" s="76">
        <f t="shared" si="28"/>
        <v>0</v>
      </c>
      <c r="U430" s="76">
        <f t="shared" si="29"/>
        <v>0</v>
      </c>
    </row>
    <row r="431" spans="1:21">
      <c r="A431" s="38">
        <f t="shared" si="14"/>
        <v>1</v>
      </c>
      <c r="B431" s="84">
        <f t="shared" si="15"/>
        <v>13</v>
      </c>
      <c r="C431" s="84" t="str">
        <f t="shared" ca="1" si="30"/>
        <v/>
      </c>
      <c r="D431" s="67" t="str">
        <f t="shared" ca="1" si="16"/>
        <v/>
      </c>
      <c r="E431" s="67" t="str">
        <f t="shared" ca="1" si="17"/>
        <v/>
      </c>
      <c r="F431" s="67" t="str">
        <f t="shared" ca="1" si="18"/>
        <v/>
      </c>
      <c r="G431" s="85" t="str">
        <f t="shared" ca="1" si="19"/>
        <v/>
      </c>
      <c r="H431" s="69" t="str">
        <f t="shared" ca="1" si="20"/>
        <v>U419:U420</v>
      </c>
      <c r="I431" s="69" t="str">
        <f t="shared" ca="1" si="21"/>
        <v>R419:R420</v>
      </c>
      <c r="J431" s="69" t="str">
        <f t="shared" ca="1" si="22"/>
        <v>S419:S420</v>
      </c>
      <c r="K431" s="69" t="str">
        <f t="shared" ca="1" si="23"/>
        <v>T419:T420</v>
      </c>
      <c r="L431" s="69" t="str">
        <f t="shared" ca="1" si="24"/>
        <v>M419:U420</v>
      </c>
      <c r="M431" s="5" t="str">
        <f t="shared" ca="1" si="25"/>
        <v/>
      </c>
      <c r="N431" s="7"/>
      <c r="O431" s="76">
        <v>0</v>
      </c>
      <c r="P431" s="76">
        <v>0</v>
      </c>
      <c r="Q431" s="76">
        <v>0</v>
      </c>
      <c r="R431" s="76">
        <f t="shared" si="26"/>
        <v>0</v>
      </c>
      <c r="S431" s="76">
        <f t="shared" si="27"/>
        <v>0</v>
      </c>
      <c r="T431" s="76">
        <f t="shared" si="28"/>
        <v>0</v>
      </c>
      <c r="U431" s="76">
        <f t="shared" si="29"/>
        <v>0</v>
      </c>
    </row>
    <row r="432" spans="1:21">
      <c r="A432" s="38">
        <f t="shared" si="14"/>
        <v>1</v>
      </c>
      <c r="B432" s="84">
        <f t="shared" si="15"/>
        <v>14</v>
      </c>
      <c r="C432" s="84" t="str">
        <f t="shared" ca="1" si="30"/>
        <v/>
      </c>
      <c r="D432" s="67" t="str">
        <f t="shared" ca="1" si="16"/>
        <v/>
      </c>
      <c r="E432" s="67" t="str">
        <f t="shared" ca="1" si="17"/>
        <v/>
      </c>
      <c r="F432" s="67" t="str">
        <f t="shared" ca="1" si="18"/>
        <v/>
      </c>
      <c r="G432" s="85" t="str">
        <f t="shared" ca="1" si="19"/>
        <v/>
      </c>
      <c r="H432" s="69" t="str">
        <f t="shared" ca="1" si="20"/>
        <v>U419:U420</v>
      </c>
      <c r="I432" s="69" t="str">
        <f t="shared" ca="1" si="21"/>
        <v>R419:R420</v>
      </c>
      <c r="J432" s="69" t="str">
        <f t="shared" ca="1" si="22"/>
        <v>S419:S420</v>
      </c>
      <c r="K432" s="69" t="str">
        <f t="shared" ca="1" si="23"/>
        <v>T419:T420</v>
      </c>
      <c r="L432" s="69" t="str">
        <f t="shared" ca="1" si="24"/>
        <v>M419:U420</v>
      </c>
      <c r="M432" s="5" t="str">
        <f t="shared" ca="1" si="25"/>
        <v/>
      </c>
      <c r="N432" s="7"/>
      <c r="O432" s="76">
        <v>0</v>
      </c>
      <c r="P432" s="76">
        <v>0</v>
      </c>
      <c r="Q432" s="76">
        <v>0</v>
      </c>
      <c r="R432" s="76">
        <f t="shared" si="26"/>
        <v>0</v>
      </c>
      <c r="S432" s="76">
        <f t="shared" si="27"/>
        <v>0</v>
      </c>
      <c r="T432" s="76">
        <f t="shared" si="28"/>
        <v>0</v>
      </c>
      <c r="U432" s="76">
        <f t="shared" si="29"/>
        <v>0</v>
      </c>
    </row>
    <row r="433" spans="1:21">
      <c r="A433" s="38">
        <f t="shared" si="14"/>
        <v>1</v>
      </c>
      <c r="B433" s="84">
        <f t="shared" si="15"/>
        <v>15</v>
      </c>
      <c r="C433" s="84" t="str">
        <f t="shared" ca="1" si="30"/>
        <v/>
      </c>
      <c r="D433" s="67" t="str">
        <f t="shared" ca="1" si="16"/>
        <v/>
      </c>
      <c r="E433" s="67" t="str">
        <f t="shared" ca="1" si="17"/>
        <v/>
      </c>
      <c r="F433" s="67" t="str">
        <f t="shared" ca="1" si="18"/>
        <v/>
      </c>
      <c r="G433" s="85" t="str">
        <f t="shared" ca="1" si="19"/>
        <v/>
      </c>
      <c r="H433" s="69" t="str">
        <f t="shared" ca="1" si="20"/>
        <v>U419:U420</v>
      </c>
      <c r="I433" s="69" t="str">
        <f t="shared" ca="1" si="21"/>
        <v>R419:R420</v>
      </c>
      <c r="J433" s="69" t="str">
        <f t="shared" ca="1" si="22"/>
        <v>S419:S420</v>
      </c>
      <c r="K433" s="69" t="str">
        <f t="shared" ca="1" si="23"/>
        <v>T419:T420</v>
      </c>
      <c r="L433" s="69" t="str">
        <f t="shared" ca="1" si="24"/>
        <v>M419:U420</v>
      </c>
      <c r="M433" s="5" t="str">
        <f t="shared" ca="1" si="25"/>
        <v/>
      </c>
      <c r="N433" s="7"/>
      <c r="O433" s="76">
        <v>0</v>
      </c>
      <c r="P433" s="76">
        <v>0</v>
      </c>
      <c r="Q433" s="76">
        <v>0</v>
      </c>
      <c r="R433" s="76">
        <f t="shared" si="26"/>
        <v>0</v>
      </c>
      <c r="S433" s="76">
        <f t="shared" si="27"/>
        <v>0</v>
      </c>
      <c r="T433" s="76">
        <f t="shared" si="28"/>
        <v>0</v>
      </c>
      <c r="U433" s="76">
        <f t="shared" si="29"/>
        <v>0</v>
      </c>
    </row>
    <row r="434" spans="1:21">
      <c r="A434" s="38">
        <f t="shared" si="14"/>
        <v>1</v>
      </c>
      <c r="B434" s="84">
        <f t="shared" si="15"/>
        <v>16</v>
      </c>
      <c r="C434" s="84" t="str">
        <f t="shared" ca="1" si="30"/>
        <v/>
      </c>
      <c r="D434" s="67" t="str">
        <f t="shared" ca="1" si="16"/>
        <v/>
      </c>
      <c r="E434" s="67" t="str">
        <f t="shared" ca="1" si="17"/>
        <v/>
      </c>
      <c r="F434" s="67" t="str">
        <f t="shared" ca="1" si="18"/>
        <v/>
      </c>
      <c r="G434" s="85" t="str">
        <f t="shared" ca="1" si="19"/>
        <v/>
      </c>
      <c r="H434" s="69" t="str">
        <f t="shared" ca="1" si="20"/>
        <v>U419:U420</v>
      </c>
      <c r="I434" s="69" t="str">
        <f t="shared" ca="1" si="21"/>
        <v>R419:R420</v>
      </c>
      <c r="J434" s="69" t="str">
        <f t="shared" ca="1" si="22"/>
        <v>S419:S420</v>
      </c>
      <c r="K434" s="69" t="str">
        <f t="shared" ca="1" si="23"/>
        <v>T419:T420</v>
      </c>
      <c r="L434" s="69" t="str">
        <f t="shared" ca="1" si="24"/>
        <v>M419:U420</v>
      </c>
      <c r="M434" s="5" t="str">
        <f t="shared" ca="1" si="25"/>
        <v/>
      </c>
      <c r="N434" s="7"/>
      <c r="O434" s="76">
        <v>0</v>
      </c>
      <c r="P434" s="76">
        <v>0</v>
      </c>
      <c r="Q434" s="76">
        <v>0</v>
      </c>
      <c r="R434" s="76">
        <f t="shared" si="26"/>
        <v>0</v>
      </c>
      <c r="S434" s="76">
        <f t="shared" si="27"/>
        <v>0</v>
      </c>
      <c r="T434" s="76">
        <f t="shared" si="28"/>
        <v>0</v>
      </c>
      <c r="U434" s="76">
        <f t="shared" si="29"/>
        <v>0</v>
      </c>
    </row>
    <row r="435" spans="1:21">
      <c r="A435" s="38">
        <f t="shared" si="14"/>
        <v>1</v>
      </c>
      <c r="B435" s="84">
        <f t="shared" si="15"/>
        <v>17</v>
      </c>
      <c r="C435" s="84" t="str">
        <f t="shared" ca="1" si="30"/>
        <v/>
      </c>
      <c r="D435" s="67" t="str">
        <f t="shared" ca="1" si="16"/>
        <v/>
      </c>
      <c r="E435" s="67" t="str">
        <f t="shared" ca="1" si="17"/>
        <v/>
      </c>
      <c r="F435" s="67" t="str">
        <f t="shared" ca="1" si="18"/>
        <v/>
      </c>
      <c r="G435" s="85" t="str">
        <f t="shared" ca="1" si="19"/>
        <v/>
      </c>
      <c r="H435" s="69" t="str">
        <f t="shared" ca="1" si="20"/>
        <v>U419:U420</v>
      </c>
      <c r="I435" s="69" t="str">
        <f t="shared" ca="1" si="21"/>
        <v>R419:R420</v>
      </c>
      <c r="J435" s="69" t="str">
        <f t="shared" ca="1" si="22"/>
        <v>S419:S420</v>
      </c>
      <c r="K435" s="69" t="str">
        <f t="shared" ca="1" si="23"/>
        <v>T419:T420</v>
      </c>
      <c r="L435" s="69" t="str">
        <f t="shared" ca="1" si="24"/>
        <v>M419:U420</v>
      </c>
      <c r="M435" s="5" t="str">
        <f t="shared" ca="1" si="25"/>
        <v/>
      </c>
      <c r="N435" s="7"/>
      <c r="O435" s="76">
        <v>0</v>
      </c>
      <c r="P435" s="76">
        <v>0</v>
      </c>
      <c r="Q435" s="76">
        <v>0</v>
      </c>
      <c r="R435" s="76">
        <f t="shared" si="26"/>
        <v>0</v>
      </c>
      <c r="S435" s="76">
        <f t="shared" si="27"/>
        <v>0</v>
      </c>
      <c r="T435" s="76">
        <f t="shared" si="28"/>
        <v>0</v>
      </c>
      <c r="U435" s="76">
        <f t="shared" si="29"/>
        <v>0</v>
      </c>
    </row>
    <row r="436" spans="1:21">
      <c r="A436" s="38">
        <f t="shared" si="14"/>
        <v>1</v>
      </c>
      <c r="B436" s="84">
        <f t="shared" si="15"/>
        <v>18</v>
      </c>
      <c r="C436" s="84" t="str">
        <f t="shared" ca="1" si="30"/>
        <v/>
      </c>
      <c r="D436" s="67" t="str">
        <f t="shared" ca="1" si="16"/>
        <v/>
      </c>
      <c r="E436" s="67" t="str">
        <f t="shared" ca="1" si="17"/>
        <v/>
      </c>
      <c r="F436" s="67" t="str">
        <f t="shared" ca="1" si="18"/>
        <v/>
      </c>
      <c r="G436" s="85" t="str">
        <f t="shared" ca="1" si="19"/>
        <v/>
      </c>
      <c r="H436" s="69" t="str">
        <f t="shared" ca="1" si="20"/>
        <v>U419:U420</v>
      </c>
      <c r="I436" s="69" t="str">
        <f t="shared" ca="1" si="21"/>
        <v>R419:R420</v>
      </c>
      <c r="J436" s="69" t="str">
        <f t="shared" ca="1" si="22"/>
        <v>S419:S420</v>
      </c>
      <c r="K436" s="69" t="str">
        <f t="shared" ca="1" si="23"/>
        <v>T419:T420</v>
      </c>
      <c r="L436" s="69" t="str">
        <f t="shared" ca="1" si="24"/>
        <v>M419:U420</v>
      </c>
      <c r="M436" s="5" t="str">
        <f t="shared" ca="1" si="25"/>
        <v/>
      </c>
      <c r="N436" s="7"/>
      <c r="O436" s="76">
        <v>0</v>
      </c>
      <c r="P436" s="76">
        <v>0</v>
      </c>
      <c r="Q436" s="76">
        <v>0</v>
      </c>
      <c r="R436" s="76">
        <f t="shared" si="26"/>
        <v>0</v>
      </c>
      <c r="S436" s="76">
        <f t="shared" si="27"/>
        <v>0</v>
      </c>
      <c r="T436" s="76">
        <f t="shared" si="28"/>
        <v>0</v>
      </c>
      <c r="U436" s="76">
        <f t="shared" si="29"/>
        <v>0</v>
      </c>
    </row>
    <row r="437" spans="1:21">
      <c r="A437" s="38">
        <f t="shared" si="14"/>
        <v>1</v>
      </c>
      <c r="B437" s="84">
        <f t="shared" si="15"/>
        <v>19</v>
      </c>
      <c r="C437" s="84" t="str">
        <f t="shared" ca="1" si="30"/>
        <v/>
      </c>
      <c r="D437" s="67" t="str">
        <f t="shared" ca="1" si="16"/>
        <v/>
      </c>
      <c r="E437" s="67" t="str">
        <f t="shared" ca="1" si="17"/>
        <v/>
      </c>
      <c r="F437" s="67" t="str">
        <f t="shared" ca="1" si="18"/>
        <v/>
      </c>
      <c r="G437" s="85" t="str">
        <f t="shared" ca="1" si="19"/>
        <v/>
      </c>
      <c r="H437" s="69" t="str">
        <f t="shared" ca="1" si="20"/>
        <v>U419:U420</v>
      </c>
      <c r="I437" s="69" t="str">
        <f t="shared" ca="1" si="21"/>
        <v>R419:R420</v>
      </c>
      <c r="J437" s="69" t="str">
        <f t="shared" ca="1" si="22"/>
        <v>S419:S420</v>
      </c>
      <c r="K437" s="69" t="str">
        <f t="shared" ca="1" si="23"/>
        <v>T419:T420</v>
      </c>
      <c r="L437" s="69" t="str">
        <f t="shared" ca="1" si="24"/>
        <v>M419:U420</v>
      </c>
      <c r="M437" s="5" t="str">
        <f t="shared" ca="1" si="25"/>
        <v/>
      </c>
      <c r="N437" s="7"/>
      <c r="O437" s="76">
        <v>0</v>
      </c>
      <c r="P437" s="76">
        <v>0</v>
      </c>
      <c r="Q437" s="76">
        <v>0</v>
      </c>
      <c r="R437" s="76">
        <f t="shared" si="26"/>
        <v>0</v>
      </c>
      <c r="S437" s="76">
        <f t="shared" si="27"/>
        <v>0</v>
      </c>
      <c r="T437" s="76">
        <f t="shared" si="28"/>
        <v>0</v>
      </c>
      <c r="U437" s="76">
        <f t="shared" si="29"/>
        <v>0</v>
      </c>
    </row>
    <row r="438" spans="1:21">
      <c r="A438" s="38">
        <f t="shared" si="14"/>
        <v>1</v>
      </c>
      <c r="B438" s="84">
        <f t="shared" si="15"/>
        <v>20</v>
      </c>
      <c r="C438" s="84" t="str">
        <f t="shared" ca="1" si="30"/>
        <v/>
      </c>
      <c r="D438" s="67" t="str">
        <f t="shared" ca="1" si="16"/>
        <v/>
      </c>
      <c r="E438" s="67" t="str">
        <f t="shared" ca="1" si="17"/>
        <v/>
      </c>
      <c r="F438" s="67" t="str">
        <f t="shared" ca="1" si="18"/>
        <v/>
      </c>
      <c r="G438" s="85" t="str">
        <f t="shared" ca="1" si="19"/>
        <v/>
      </c>
      <c r="H438" s="69" t="str">
        <f t="shared" ca="1" si="20"/>
        <v>U419:U420</v>
      </c>
      <c r="I438" s="69" t="str">
        <f t="shared" ca="1" si="21"/>
        <v>R419:R420</v>
      </c>
      <c r="J438" s="69" t="str">
        <f t="shared" ca="1" si="22"/>
        <v>S419:S420</v>
      </c>
      <c r="K438" s="69" t="str">
        <f t="shared" ca="1" si="23"/>
        <v>T419:T420</v>
      </c>
      <c r="L438" s="69" t="str">
        <f t="shared" ca="1" si="24"/>
        <v>M419:U420</v>
      </c>
      <c r="M438" s="5" t="str">
        <f t="shared" ca="1" si="25"/>
        <v/>
      </c>
      <c r="N438" s="7"/>
      <c r="O438" s="76">
        <v>0</v>
      </c>
      <c r="P438" s="76">
        <v>0</v>
      </c>
      <c r="Q438" s="76">
        <v>0</v>
      </c>
      <c r="R438" s="76">
        <f t="shared" si="26"/>
        <v>0</v>
      </c>
      <c r="S438" s="76">
        <f t="shared" si="27"/>
        <v>0</v>
      </c>
      <c r="T438" s="76">
        <f t="shared" si="28"/>
        <v>0</v>
      </c>
      <c r="U438" s="76">
        <f t="shared" si="29"/>
        <v>0</v>
      </c>
    </row>
    <row r="439" spans="1:21">
      <c r="A439" s="38">
        <f t="shared" si="14"/>
        <v>1</v>
      </c>
      <c r="B439" s="84">
        <f t="shared" si="15"/>
        <v>21</v>
      </c>
      <c r="C439" s="84" t="str">
        <f t="shared" ca="1" si="30"/>
        <v/>
      </c>
      <c r="D439" s="67" t="str">
        <f t="shared" ca="1" si="16"/>
        <v/>
      </c>
      <c r="E439" s="67" t="str">
        <f t="shared" ca="1" si="17"/>
        <v/>
      </c>
      <c r="F439" s="67" t="str">
        <f t="shared" ca="1" si="18"/>
        <v/>
      </c>
      <c r="G439" s="85" t="str">
        <f t="shared" ca="1" si="19"/>
        <v/>
      </c>
      <c r="H439" s="69" t="str">
        <f t="shared" ca="1" si="20"/>
        <v>U419:U420</v>
      </c>
      <c r="I439" s="69" t="str">
        <f t="shared" ca="1" si="21"/>
        <v>R419:R420</v>
      </c>
      <c r="J439" s="69" t="str">
        <f t="shared" ca="1" si="22"/>
        <v>S419:S420</v>
      </c>
      <c r="K439" s="69" t="str">
        <f t="shared" ca="1" si="23"/>
        <v>T419:T420</v>
      </c>
      <c r="L439" s="69" t="str">
        <f t="shared" ca="1" si="24"/>
        <v>M419:U420</v>
      </c>
      <c r="M439" s="5" t="str">
        <f t="shared" ca="1" si="25"/>
        <v/>
      </c>
      <c r="N439" s="7"/>
      <c r="O439" s="76">
        <v>0</v>
      </c>
      <c r="P439" s="76">
        <v>0</v>
      </c>
      <c r="Q439" s="76">
        <v>0</v>
      </c>
      <c r="R439" s="76">
        <f t="shared" si="26"/>
        <v>0</v>
      </c>
      <c r="S439" s="76">
        <f t="shared" si="27"/>
        <v>0</v>
      </c>
      <c r="T439" s="76">
        <f t="shared" si="28"/>
        <v>0</v>
      </c>
      <c r="U439" s="76">
        <f t="shared" si="29"/>
        <v>0</v>
      </c>
    </row>
    <row r="440" spans="1:21">
      <c r="A440" s="38">
        <f t="shared" si="14"/>
        <v>1</v>
      </c>
      <c r="B440" s="84">
        <f t="shared" si="15"/>
        <v>22</v>
      </c>
      <c r="C440" s="84" t="str">
        <f t="shared" ca="1" si="30"/>
        <v/>
      </c>
      <c r="D440" s="67" t="str">
        <f t="shared" ca="1" si="16"/>
        <v/>
      </c>
      <c r="E440" s="67" t="str">
        <f t="shared" ca="1" si="17"/>
        <v/>
      </c>
      <c r="F440" s="67" t="str">
        <f t="shared" ca="1" si="18"/>
        <v/>
      </c>
      <c r="G440" s="85" t="str">
        <f t="shared" ca="1" si="19"/>
        <v/>
      </c>
      <c r="H440" s="69" t="str">
        <f t="shared" ca="1" si="20"/>
        <v>U419:U420</v>
      </c>
      <c r="I440" s="69" t="str">
        <f t="shared" ca="1" si="21"/>
        <v>R419:R420</v>
      </c>
      <c r="J440" s="69" t="str">
        <f t="shared" ca="1" si="22"/>
        <v>S419:S420</v>
      </c>
      <c r="K440" s="69" t="str">
        <f t="shared" ca="1" si="23"/>
        <v>T419:T420</v>
      </c>
      <c r="L440" s="69" t="str">
        <f t="shared" ca="1" si="24"/>
        <v>M419:U420</v>
      </c>
      <c r="M440" s="5" t="str">
        <f t="shared" ca="1" si="25"/>
        <v/>
      </c>
      <c r="N440" s="7"/>
      <c r="O440" s="76">
        <v>0</v>
      </c>
      <c r="P440" s="76">
        <v>0</v>
      </c>
      <c r="Q440" s="76">
        <v>0</v>
      </c>
      <c r="R440" s="76">
        <f t="shared" si="26"/>
        <v>0</v>
      </c>
      <c r="S440" s="76">
        <f t="shared" si="27"/>
        <v>0</v>
      </c>
      <c r="T440" s="76">
        <f t="shared" si="28"/>
        <v>0</v>
      </c>
      <c r="U440" s="76">
        <f t="shared" si="29"/>
        <v>0</v>
      </c>
    </row>
    <row r="441" spans="1:21">
      <c r="A441" s="38">
        <f t="shared" si="14"/>
        <v>1</v>
      </c>
      <c r="B441" s="84">
        <f t="shared" si="15"/>
        <v>23</v>
      </c>
      <c r="C441" s="84" t="str">
        <f t="shared" ca="1" si="30"/>
        <v/>
      </c>
      <c r="D441" s="67" t="str">
        <f t="shared" ca="1" si="16"/>
        <v/>
      </c>
      <c r="E441" s="67" t="str">
        <f t="shared" ca="1" si="17"/>
        <v/>
      </c>
      <c r="F441" s="67" t="str">
        <f t="shared" ca="1" si="18"/>
        <v/>
      </c>
      <c r="G441" s="85" t="str">
        <f t="shared" ca="1" si="19"/>
        <v/>
      </c>
      <c r="H441" s="69" t="str">
        <f t="shared" ca="1" si="20"/>
        <v>U419:U420</v>
      </c>
      <c r="I441" s="69" t="str">
        <f t="shared" ca="1" si="21"/>
        <v>R419:R420</v>
      </c>
      <c r="J441" s="69" t="str">
        <f t="shared" ca="1" si="22"/>
        <v>S419:S420</v>
      </c>
      <c r="K441" s="69" t="str">
        <f t="shared" ca="1" si="23"/>
        <v>T419:T420</v>
      </c>
      <c r="L441" s="69" t="str">
        <f t="shared" ca="1" si="24"/>
        <v>M419:U420</v>
      </c>
      <c r="M441" s="5" t="str">
        <f t="shared" ca="1" si="25"/>
        <v/>
      </c>
      <c r="N441" s="7"/>
      <c r="O441" s="76">
        <v>0</v>
      </c>
      <c r="P441" s="76">
        <v>0</v>
      </c>
      <c r="Q441" s="76">
        <v>0</v>
      </c>
      <c r="R441" s="76">
        <f t="shared" si="26"/>
        <v>0</v>
      </c>
      <c r="S441" s="76">
        <f t="shared" si="27"/>
        <v>0</v>
      </c>
      <c r="T441" s="76">
        <f t="shared" si="28"/>
        <v>0</v>
      </c>
      <c r="U441" s="76">
        <f t="shared" si="29"/>
        <v>0</v>
      </c>
    </row>
    <row r="442" spans="1:21">
      <c r="A442" s="38">
        <f t="shared" si="14"/>
        <v>1</v>
      </c>
      <c r="B442" s="84">
        <f t="shared" si="15"/>
        <v>24</v>
      </c>
      <c r="C442" s="84" t="str">
        <f t="shared" ca="1" si="30"/>
        <v/>
      </c>
      <c r="D442" s="67" t="str">
        <f t="shared" ca="1" si="16"/>
        <v/>
      </c>
      <c r="E442" s="67" t="str">
        <f t="shared" ca="1" si="17"/>
        <v/>
      </c>
      <c r="F442" s="67" t="str">
        <f t="shared" ca="1" si="18"/>
        <v/>
      </c>
      <c r="G442" s="85" t="str">
        <f t="shared" ca="1" si="19"/>
        <v/>
      </c>
      <c r="H442" s="69" t="str">
        <f t="shared" ca="1" si="20"/>
        <v>U419:U420</v>
      </c>
      <c r="I442" s="69" t="str">
        <f t="shared" ca="1" si="21"/>
        <v>R419:R420</v>
      </c>
      <c r="J442" s="69" t="str">
        <f t="shared" ca="1" si="22"/>
        <v>S419:S420</v>
      </c>
      <c r="K442" s="69" t="str">
        <f t="shared" ca="1" si="23"/>
        <v>T419:T420</v>
      </c>
      <c r="L442" s="69" t="str">
        <f t="shared" ca="1" si="24"/>
        <v>M419:U420</v>
      </c>
      <c r="M442" s="5" t="str">
        <f t="shared" ca="1" si="25"/>
        <v/>
      </c>
      <c r="N442" s="7"/>
      <c r="O442" s="76">
        <v>0</v>
      </c>
      <c r="P442" s="76">
        <v>0</v>
      </c>
      <c r="Q442" s="76">
        <v>0</v>
      </c>
      <c r="R442" s="76">
        <f t="shared" si="26"/>
        <v>0</v>
      </c>
      <c r="S442" s="76">
        <f t="shared" si="27"/>
        <v>0</v>
      </c>
      <c r="T442" s="76">
        <f t="shared" si="28"/>
        <v>0</v>
      </c>
      <c r="U442" s="76">
        <f t="shared" si="29"/>
        <v>0</v>
      </c>
    </row>
    <row r="443" spans="1:21">
      <c r="A443" s="38">
        <f t="shared" si="14"/>
        <v>1</v>
      </c>
      <c r="B443" s="84">
        <f t="shared" si="15"/>
        <v>25</v>
      </c>
      <c r="C443" s="84" t="str">
        <f t="shared" ca="1" si="30"/>
        <v/>
      </c>
      <c r="D443" s="67" t="str">
        <f t="shared" ca="1" si="16"/>
        <v/>
      </c>
      <c r="E443" s="67" t="str">
        <f t="shared" ca="1" si="17"/>
        <v/>
      </c>
      <c r="F443" s="67" t="str">
        <f t="shared" ca="1" si="18"/>
        <v/>
      </c>
      <c r="G443" s="85" t="str">
        <f t="shared" ca="1" si="19"/>
        <v/>
      </c>
      <c r="H443" s="69" t="str">
        <f t="shared" ca="1" si="20"/>
        <v>U419:U420</v>
      </c>
      <c r="I443" s="69" t="str">
        <f t="shared" ca="1" si="21"/>
        <v>R419:R420</v>
      </c>
      <c r="J443" s="69" t="str">
        <f t="shared" ca="1" si="22"/>
        <v>S419:S420</v>
      </c>
      <c r="K443" s="69" t="str">
        <f t="shared" ca="1" si="23"/>
        <v>T419:T420</v>
      </c>
      <c r="L443" s="69" t="str">
        <f t="shared" ca="1" si="24"/>
        <v>M419:U420</v>
      </c>
      <c r="M443" s="5" t="str">
        <f t="shared" ca="1" si="25"/>
        <v/>
      </c>
      <c r="N443" s="7"/>
      <c r="O443" s="76">
        <v>0</v>
      </c>
      <c r="P443" s="76">
        <v>0</v>
      </c>
      <c r="Q443" s="76">
        <v>0</v>
      </c>
      <c r="R443" s="76">
        <f t="shared" si="26"/>
        <v>0</v>
      </c>
      <c r="S443" s="76">
        <f t="shared" si="27"/>
        <v>0</v>
      </c>
      <c r="T443" s="76">
        <f t="shared" si="28"/>
        <v>0</v>
      </c>
      <c r="U443" s="76">
        <f t="shared" si="29"/>
        <v>0</v>
      </c>
    </row>
    <row r="444" spans="1:21">
      <c r="A444" s="38">
        <f t="shared" si="14"/>
        <v>1</v>
      </c>
      <c r="B444" s="84">
        <f t="shared" si="15"/>
        <v>26</v>
      </c>
      <c r="C444" s="84" t="str">
        <f t="shared" ca="1" si="30"/>
        <v/>
      </c>
      <c r="D444" s="67" t="str">
        <f t="shared" ca="1" si="16"/>
        <v/>
      </c>
      <c r="E444" s="67" t="str">
        <f t="shared" ca="1" si="17"/>
        <v/>
      </c>
      <c r="F444" s="67" t="str">
        <f t="shared" ca="1" si="18"/>
        <v/>
      </c>
      <c r="G444" s="85" t="str">
        <f t="shared" ca="1" si="19"/>
        <v/>
      </c>
      <c r="H444" s="69" t="str">
        <f t="shared" ca="1" si="20"/>
        <v>U419:U420</v>
      </c>
      <c r="I444" s="69" t="str">
        <f t="shared" ca="1" si="21"/>
        <v>R419:R420</v>
      </c>
      <c r="J444" s="69" t="str">
        <f t="shared" ca="1" si="22"/>
        <v>S419:S420</v>
      </c>
      <c r="K444" s="69" t="str">
        <f t="shared" ca="1" si="23"/>
        <v>T419:T420</v>
      </c>
      <c r="L444" s="69" t="str">
        <f t="shared" ca="1" si="24"/>
        <v>M419:U420</v>
      </c>
      <c r="M444" s="5" t="str">
        <f t="shared" ca="1" si="25"/>
        <v/>
      </c>
      <c r="N444" s="7"/>
      <c r="O444" s="76">
        <v>0</v>
      </c>
      <c r="P444" s="76">
        <v>0</v>
      </c>
      <c r="Q444" s="76">
        <v>0</v>
      </c>
      <c r="R444" s="76">
        <f t="shared" si="26"/>
        <v>0</v>
      </c>
      <c r="S444" s="76">
        <f t="shared" si="27"/>
        <v>0</v>
      </c>
      <c r="T444" s="76">
        <f t="shared" si="28"/>
        <v>0</v>
      </c>
      <c r="U444" s="76">
        <f t="shared" si="29"/>
        <v>0</v>
      </c>
    </row>
    <row r="445" spans="1:21">
      <c r="A445" s="38">
        <f t="shared" si="14"/>
        <v>1</v>
      </c>
      <c r="B445" s="84">
        <f t="shared" si="15"/>
        <v>27</v>
      </c>
      <c r="C445" s="84" t="str">
        <f t="shared" ca="1" si="30"/>
        <v/>
      </c>
      <c r="D445" s="67" t="str">
        <f t="shared" ca="1" si="16"/>
        <v/>
      </c>
      <c r="E445" s="67" t="str">
        <f t="shared" ca="1" si="17"/>
        <v/>
      </c>
      <c r="F445" s="67" t="str">
        <f t="shared" ca="1" si="18"/>
        <v/>
      </c>
      <c r="G445" s="85" t="str">
        <f t="shared" ca="1" si="19"/>
        <v/>
      </c>
      <c r="H445" s="69" t="str">
        <f t="shared" ca="1" si="20"/>
        <v>U419:U420</v>
      </c>
      <c r="I445" s="69" t="str">
        <f t="shared" ca="1" si="21"/>
        <v>R419:R420</v>
      </c>
      <c r="J445" s="69" t="str">
        <f t="shared" ca="1" si="22"/>
        <v>S419:S420</v>
      </c>
      <c r="K445" s="69" t="str">
        <f t="shared" ca="1" si="23"/>
        <v>T419:T420</v>
      </c>
      <c r="L445" s="69" t="str">
        <f t="shared" ca="1" si="24"/>
        <v>M419:U420</v>
      </c>
      <c r="M445" s="5" t="str">
        <f t="shared" ca="1" si="25"/>
        <v/>
      </c>
      <c r="N445" s="7"/>
      <c r="O445" s="76">
        <v>0</v>
      </c>
      <c r="P445" s="76">
        <v>0</v>
      </c>
      <c r="Q445" s="76">
        <v>0</v>
      </c>
      <c r="R445" s="76">
        <f t="shared" si="26"/>
        <v>0</v>
      </c>
      <c r="S445" s="76">
        <f t="shared" si="27"/>
        <v>0</v>
      </c>
      <c r="T445" s="76">
        <f t="shared" si="28"/>
        <v>0</v>
      </c>
      <c r="U445" s="76">
        <f t="shared" si="29"/>
        <v>0</v>
      </c>
    </row>
    <row r="446" spans="1:21">
      <c r="A446" s="38">
        <f t="shared" si="14"/>
        <v>1</v>
      </c>
      <c r="B446" s="84">
        <f t="shared" si="15"/>
        <v>28</v>
      </c>
      <c r="C446" s="84" t="str">
        <f t="shared" ca="1" si="30"/>
        <v/>
      </c>
      <c r="D446" s="67" t="str">
        <f t="shared" ca="1" si="16"/>
        <v/>
      </c>
      <c r="E446" s="67" t="str">
        <f t="shared" ca="1" si="17"/>
        <v/>
      </c>
      <c r="F446" s="67" t="str">
        <f t="shared" ca="1" si="18"/>
        <v/>
      </c>
      <c r="G446" s="85" t="str">
        <f t="shared" ca="1" si="19"/>
        <v/>
      </c>
      <c r="H446" s="69" t="str">
        <f t="shared" ca="1" si="20"/>
        <v>U419:U420</v>
      </c>
      <c r="I446" s="69" t="str">
        <f t="shared" ca="1" si="21"/>
        <v>R419:R420</v>
      </c>
      <c r="J446" s="69" t="str">
        <f t="shared" ca="1" si="22"/>
        <v>S419:S420</v>
      </c>
      <c r="K446" s="69" t="str">
        <f t="shared" ca="1" si="23"/>
        <v>T419:T420</v>
      </c>
      <c r="L446" s="69" t="str">
        <f t="shared" ca="1" si="24"/>
        <v>M419:U420</v>
      </c>
      <c r="M446" s="5" t="str">
        <f t="shared" ca="1" si="25"/>
        <v/>
      </c>
      <c r="N446" s="7"/>
      <c r="O446" s="76">
        <v>0</v>
      </c>
      <c r="P446" s="76">
        <v>0</v>
      </c>
      <c r="Q446" s="76">
        <v>0</v>
      </c>
      <c r="R446" s="76">
        <f t="shared" si="26"/>
        <v>0</v>
      </c>
      <c r="S446" s="76">
        <f t="shared" si="27"/>
        <v>0</v>
      </c>
      <c r="T446" s="76">
        <f t="shared" si="28"/>
        <v>0</v>
      </c>
      <c r="U446" s="76">
        <f t="shared" si="29"/>
        <v>0</v>
      </c>
    </row>
    <row r="447" spans="1:21">
      <c r="A447" s="38">
        <f t="shared" si="14"/>
        <v>1</v>
      </c>
      <c r="B447" s="84">
        <f t="shared" si="15"/>
        <v>29</v>
      </c>
      <c r="C447" s="84" t="str">
        <f t="shared" ca="1" si="30"/>
        <v/>
      </c>
      <c r="D447" s="67" t="str">
        <f t="shared" ca="1" si="16"/>
        <v/>
      </c>
      <c r="E447" s="67" t="str">
        <f t="shared" ca="1" si="17"/>
        <v/>
      </c>
      <c r="F447" s="67" t="str">
        <f t="shared" ca="1" si="18"/>
        <v/>
      </c>
      <c r="G447" s="85" t="str">
        <f t="shared" ca="1" si="19"/>
        <v/>
      </c>
      <c r="H447" s="69" t="str">
        <f t="shared" ca="1" si="20"/>
        <v>U419:U420</v>
      </c>
      <c r="I447" s="69" t="str">
        <f t="shared" ca="1" si="21"/>
        <v>R419:R420</v>
      </c>
      <c r="J447" s="69" t="str">
        <f t="shared" ca="1" si="22"/>
        <v>S419:S420</v>
      </c>
      <c r="K447" s="69" t="str">
        <f t="shared" ca="1" si="23"/>
        <v>T419:T420</v>
      </c>
      <c r="L447" s="69" t="str">
        <f t="shared" ca="1" si="24"/>
        <v>M419:U420</v>
      </c>
      <c r="M447" s="5" t="str">
        <f t="shared" ca="1" si="25"/>
        <v/>
      </c>
      <c r="N447" s="7"/>
      <c r="O447" s="76">
        <v>0</v>
      </c>
      <c r="P447" s="76">
        <v>0</v>
      </c>
      <c r="Q447" s="76">
        <v>0</v>
      </c>
      <c r="R447" s="76">
        <f t="shared" si="26"/>
        <v>0</v>
      </c>
      <c r="S447" s="76">
        <f t="shared" si="27"/>
        <v>0</v>
      </c>
      <c r="T447" s="76">
        <f t="shared" si="28"/>
        <v>0</v>
      </c>
      <c r="U447" s="76">
        <f t="shared" si="29"/>
        <v>0</v>
      </c>
    </row>
    <row r="448" spans="1:21">
      <c r="A448" s="38">
        <f t="shared" si="14"/>
        <v>1</v>
      </c>
      <c r="B448" s="84">
        <f t="shared" si="15"/>
        <v>30</v>
      </c>
      <c r="C448" s="84" t="str">
        <f t="shared" ca="1" si="30"/>
        <v/>
      </c>
      <c r="D448" s="67" t="str">
        <f t="shared" ca="1" si="16"/>
        <v/>
      </c>
      <c r="E448" s="67" t="str">
        <f t="shared" ca="1" si="17"/>
        <v/>
      </c>
      <c r="F448" s="67" t="str">
        <f t="shared" ca="1" si="18"/>
        <v/>
      </c>
      <c r="G448" s="85" t="str">
        <f t="shared" ca="1" si="19"/>
        <v/>
      </c>
      <c r="H448" s="69" t="str">
        <f t="shared" ca="1" si="20"/>
        <v>U419:U420</v>
      </c>
      <c r="I448" s="69" t="str">
        <f t="shared" ca="1" si="21"/>
        <v>R419:R420</v>
      </c>
      <c r="J448" s="69" t="str">
        <f t="shared" ca="1" si="22"/>
        <v>S419:S420</v>
      </c>
      <c r="K448" s="69" t="str">
        <f t="shared" ca="1" si="23"/>
        <v>T419:T420</v>
      </c>
      <c r="L448" s="69" t="str">
        <f t="shared" ca="1" si="24"/>
        <v>M419:U420</v>
      </c>
      <c r="M448" s="5" t="str">
        <f t="shared" ca="1" si="25"/>
        <v/>
      </c>
      <c r="N448" s="7"/>
      <c r="O448" s="76">
        <v>0</v>
      </c>
      <c r="P448" s="76">
        <v>0</v>
      </c>
      <c r="Q448" s="76">
        <v>0</v>
      </c>
      <c r="R448" s="76">
        <f t="shared" si="26"/>
        <v>0</v>
      </c>
      <c r="S448" s="76">
        <f t="shared" si="27"/>
        <v>0</v>
      </c>
      <c r="T448" s="76">
        <f t="shared" si="28"/>
        <v>0</v>
      </c>
      <c r="U448" s="76">
        <f t="shared" si="29"/>
        <v>0</v>
      </c>
    </row>
    <row r="449" spans="1:21">
      <c r="A449" s="38">
        <f t="shared" si="14"/>
        <v>1</v>
      </c>
      <c r="B449" s="84">
        <f t="shared" si="15"/>
        <v>31</v>
      </c>
      <c r="C449" s="84" t="str">
        <f t="shared" ca="1" si="30"/>
        <v/>
      </c>
      <c r="D449" s="67" t="str">
        <f t="shared" ca="1" si="16"/>
        <v/>
      </c>
      <c r="E449" s="67" t="str">
        <f t="shared" ca="1" si="17"/>
        <v/>
      </c>
      <c r="F449" s="67" t="str">
        <f t="shared" ca="1" si="18"/>
        <v/>
      </c>
      <c r="G449" s="85" t="str">
        <f t="shared" ca="1" si="19"/>
        <v/>
      </c>
      <c r="H449" s="69" t="str">
        <f t="shared" ca="1" si="20"/>
        <v>U419:U420</v>
      </c>
      <c r="I449" s="69" t="str">
        <f t="shared" ca="1" si="21"/>
        <v>R419:R420</v>
      </c>
      <c r="J449" s="69" t="str">
        <f t="shared" ca="1" si="22"/>
        <v>S419:S420</v>
      </c>
      <c r="K449" s="69" t="str">
        <f t="shared" ca="1" si="23"/>
        <v>T419:T420</v>
      </c>
      <c r="L449" s="69" t="str">
        <f t="shared" ca="1" si="24"/>
        <v>M419:U420</v>
      </c>
      <c r="M449" s="5" t="str">
        <f t="shared" ca="1" si="25"/>
        <v/>
      </c>
      <c r="N449" s="7"/>
      <c r="O449" s="76">
        <v>0</v>
      </c>
      <c r="P449" s="76">
        <v>0</v>
      </c>
      <c r="Q449" s="76">
        <v>0</v>
      </c>
      <c r="R449" s="76">
        <f t="shared" si="26"/>
        <v>0</v>
      </c>
      <c r="S449" s="76">
        <f t="shared" si="27"/>
        <v>0</v>
      </c>
      <c r="T449" s="76">
        <f t="shared" si="28"/>
        <v>0</v>
      </c>
      <c r="U449" s="76">
        <f t="shared" si="29"/>
        <v>0</v>
      </c>
    </row>
    <row r="450" spans="1:21">
      <c r="A450" s="38">
        <f t="shared" si="14"/>
        <v>1</v>
      </c>
      <c r="B450" s="84">
        <f t="shared" si="15"/>
        <v>32</v>
      </c>
      <c r="C450" s="84" t="str">
        <f t="shared" ca="1" si="30"/>
        <v/>
      </c>
      <c r="D450" s="67" t="str">
        <f t="shared" ca="1" si="16"/>
        <v/>
      </c>
      <c r="E450" s="67" t="str">
        <f t="shared" ca="1" si="17"/>
        <v/>
      </c>
      <c r="F450" s="67" t="str">
        <f t="shared" ca="1" si="18"/>
        <v/>
      </c>
      <c r="G450" s="85" t="str">
        <f t="shared" ca="1" si="19"/>
        <v/>
      </c>
      <c r="H450" s="69" t="str">
        <f t="shared" ca="1" si="20"/>
        <v>U419:U420</v>
      </c>
      <c r="I450" s="69" t="str">
        <f t="shared" ca="1" si="21"/>
        <v>R419:R420</v>
      </c>
      <c r="J450" s="69" t="str">
        <f t="shared" ca="1" si="22"/>
        <v>S419:S420</v>
      </c>
      <c r="K450" s="69" t="str">
        <f t="shared" ca="1" si="23"/>
        <v>T419:T420</v>
      </c>
      <c r="L450" s="69" t="str">
        <f t="shared" ca="1" si="24"/>
        <v>M419:U420</v>
      </c>
      <c r="M450" s="5" t="str">
        <f t="shared" ca="1" si="25"/>
        <v/>
      </c>
      <c r="N450" s="7"/>
      <c r="O450" s="76">
        <v>0</v>
      </c>
      <c r="P450" s="76">
        <v>0</v>
      </c>
      <c r="Q450" s="76">
        <v>0</v>
      </c>
      <c r="R450" s="76">
        <f t="shared" si="26"/>
        <v>0</v>
      </c>
      <c r="S450" s="76">
        <f t="shared" si="27"/>
        <v>0</v>
      </c>
      <c r="T450" s="76">
        <f t="shared" si="28"/>
        <v>0</v>
      </c>
      <c r="U450" s="76">
        <f t="shared" si="29"/>
        <v>0</v>
      </c>
    </row>
    <row r="451" spans="1:21">
      <c r="A451" s="38">
        <f t="shared" si="14"/>
        <v>1</v>
      </c>
      <c r="B451" s="84">
        <f t="shared" si="15"/>
        <v>33</v>
      </c>
      <c r="C451" s="84" t="str">
        <f t="shared" ca="1" si="30"/>
        <v/>
      </c>
      <c r="D451" s="67" t="str">
        <f t="shared" ref="D451:D482" ca="1" si="31">IF($C451="","",IF(ISERROR(VLOOKUP(C451,Athletes,2,FALSE)),"Unknown Athlete",PROPER(VLOOKUP(C451,Athletes,2,FALSE))))</f>
        <v/>
      </c>
      <c r="E451" s="67" t="str">
        <f t="shared" ref="E451:E468" ca="1" si="32">IF($C451="","",IF(VLOOKUP(C451,Athletes,3,FALSE)="","",VLOOKUP(C451,Athletes,3,FALSE)))</f>
        <v/>
      </c>
      <c r="F451" s="67" t="str">
        <f t="shared" ca="1" si="18"/>
        <v/>
      </c>
      <c r="G451" s="85" t="str">
        <f t="shared" ca="1" si="19"/>
        <v/>
      </c>
      <c r="H451" s="69" t="str">
        <f t="shared" ca="1" si="20"/>
        <v>U419:U420</v>
      </c>
      <c r="I451" s="69" t="str">
        <f t="shared" ca="1" si="21"/>
        <v>R419:R420</v>
      </c>
      <c r="J451" s="69" t="str">
        <f t="shared" ca="1" si="22"/>
        <v>S419:S420</v>
      </c>
      <c r="K451" s="69" t="str">
        <f t="shared" ca="1" si="23"/>
        <v>T419:T420</v>
      </c>
      <c r="L451" s="69" t="str">
        <f t="shared" ca="1" si="24"/>
        <v>M419:U420</v>
      </c>
      <c r="M451" s="5" t="str">
        <f t="shared" ca="1" si="25"/>
        <v/>
      </c>
      <c r="N451" s="7"/>
      <c r="O451" s="76">
        <v>0</v>
      </c>
      <c r="P451" s="76">
        <v>0</v>
      </c>
      <c r="Q451" s="76">
        <v>0</v>
      </c>
      <c r="R451" s="76">
        <f t="shared" si="26"/>
        <v>0</v>
      </c>
      <c r="S451" s="76">
        <f t="shared" si="27"/>
        <v>0</v>
      </c>
      <c r="T451" s="76">
        <f t="shared" si="28"/>
        <v>0</v>
      </c>
      <c r="U451" s="76">
        <f t="shared" si="29"/>
        <v>0</v>
      </c>
    </row>
    <row r="452" spans="1:21">
      <c r="A452" s="38">
        <f t="shared" si="14"/>
        <v>1</v>
      </c>
      <c r="B452" s="84">
        <f t="shared" si="15"/>
        <v>34</v>
      </c>
      <c r="C452" s="84" t="str">
        <f t="shared" ca="1" si="30"/>
        <v/>
      </c>
      <c r="D452" s="67" t="str">
        <f t="shared" ca="1" si="31"/>
        <v/>
      </c>
      <c r="E452" s="67" t="str">
        <f t="shared" ca="1" si="32"/>
        <v/>
      </c>
      <c r="F452" s="67" t="str">
        <f t="shared" ca="1" si="18"/>
        <v/>
      </c>
      <c r="G452" s="85" t="str">
        <f t="shared" ca="1" si="19"/>
        <v/>
      </c>
      <c r="H452" s="69" t="str">
        <f t="shared" ca="1" si="20"/>
        <v>U419:U420</v>
      </c>
      <c r="I452" s="69" t="str">
        <f t="shared" ca="1" si="21"/>
        <v>R419:R420</v>
      </c>
      <c r="J452" s="69" t="str">
        <f t="shared" ca="1" si="22"/>
        <v>S419:S420</v>
      </c>
      <c r="K452" s="69" t="str">
        <f t="shared" ca="1" si="23"/>
        <v>T419:T420</v>
      </c>
      <c r="L452" s="69" t="str">
        <f t="shared" ca="1" si="24"/>
        <v>M419:U420</v>
      </c>
      <c r="M452" s="5" t="str">
        <f t="shared" ca="1" si="25"/>
        <v/>
      </c>
      <c r="N452" s="7"/>
      <c r="O452" s="76">
        <v>0</v>
      </c>
      <c r="P452" s="76">
        <v>0</v>
      </c>
      <c r="Q452" s="76">
        <v>0</v>
      </c>
      <c r="R452" s="76">
        <f t="shared" si="26"/>
        <v>0</v>
      </c>
      <c r="S452" s="76">
        <f t="shared" si="27"/>
        <v>0</v>
      </c>
      <c r="T452" s="76">
        <f t="shared" si="28"/>
        <v>0</v>
      </c>
      <c r="U452" s="76">
        <f t="shared" si="29"/>
        <v>0</v>
      </c>
    </row>
    <row r="453" spans="1:21">
      <c r="A453" s="38">
        <f t="shared" si="14"/>
        <v>1</v>
      </c>
      <c r="B453" s="84">
        <f t="shared" si="15"/>
        <v>35</v>
      </c>
      <c r="C453" s="84" t="str">
        <f t="shared" ca="1" si="30"/>
        <v/>
      </c>
      <c r="D453" s="67" t="str">
        <f t="shared" ca="1" si="31"/>
        <v/>
      </c>
      <c r="E453" s="67" t="str">
        <f t="shared" ca="1" si="32"/>
        <v/>
      </c>
      <c r="F453" s="67" t="str">
        <f t="shared" ca="1" si="18"/>
        <v/>
      </c>
      <c r="G453" s="85" t="str">
        <f t="shared" ca="1" si="19"/>
        <v/>
      </c>
      <c r="H453" s="69" t="str">
        <f t="shared" ca="1" si="20"/>
        <v>U419:U420</v>
      </c>
      <c r="I453" s="69" t="str">
        <f t="shared" ca="1" si="21"/>
        <v>R419:R420</v>
      </c>
      <c r="J453" s="69" t="str">
        <f t="shared" ca="1" si="22"/>
        <v>S419:S420</v>
      </c>
      <c r="K453" s="69" t="str">
        <f t="shared" ca="1" si="23"/>
        <v>T419:T420</v>
      </c>
      <c r="L453" s="69" t="str">
        <f t="shared" ca="1" si="24"/>
        <v>M419:U420</v>
      </c>
      <c r="M453" s="5" t="str">
        <f t="shared" ca="1" si="25"/>
        <v/>
      </c>
      <c r="N453" s="7"/>
      <c r="O453" s="76">
        <v>0</v>
      </c>
      <c r="P453" s="76">
        <v>0</v>
      </c>
      <c r="Q453" s="76">
        <v>0</v>
      </c>
      <c r="R453" s="76">
        <f t="shared" si="26"/>
        <v>0</v>
      </c>
      <c r="S453" s="76">
        <f t="shared" si="27"/>
        <v>0</v>
      </c>
      <c r="T453" s="76">
        <f t="shared" si="28"/>
        <v>0</v>
      </c>
      <c r="U453" s="76">
        <f t="shared" si="29"/>
        <v>0</v>
      </c>
    </row>
    <row r="454" spans="1:21">
      <c r="A454" s="38">
        <f t="shared" si="14"/>
        <v>1</v>
      </c>
      <c r="B454" s="84">
        <f t="shared" si="15"/>
        <v>36</v>
      </c>
      <c r="C454" s="84" t="str">
        <f t="shared" ca="1" si="30"/>
        <v/>
      </c>
      <c r="D454" s="67" t="str">
        <f t="shared" ca="1" si="31"/>
        <v/>
      </c>
      <c r="E454" s="67" t="str">
        <f t="shared" ca="1" si="32"/>
        <v/>
      </c>
      <c r="F454" s="67" t="str">
        <f t="shared" ca="1" si="18"/>
        <v/>
      </c>
      <c r="G454" s="85" t="str">
        <f t="shared" ca="1" si="19"/>
        <v/>
      </c>
      <c r="H454" s="69" t="str">
        <f t="shared" ca="1" si="20"/>
        <v>U419:U420</v>
      </c>
      <c r="I454" s="69" t="str">
        <f t="shared" ca="1" si="21"/>
        <v>R419:R420</v>
      </c>
      <c r="J454" s="69" t="str">
        <f t="shared" ca="1" si="22"/>
        <v>S419:S420</v>
      </c>
      <c r="K454" s="69" t="str">
        <f t="shared" ca="1" si="23"/>
        <v>T419:T420</v>
      </c>
      <c r="L454" s="69" t="str">
        <f t="shared" ca="1" si="24"/>
        <v>M419:U420</v>
      </c>
      <c r="M454" s="5" t="str">
        <f t="shared" ca="1" si="25"/>
        <v/>
      </c>
      <c r="N454" s="7"/>
      <c r="O454" s="76">
        <v>0</v>
      </c>
      <c r="P454" s="76">
        <v>0</v>
      </c>
      <c r="Q454" s="76">
        <v>0</v>
      </c>
      <c r="R454" s="76">
        <f t="shared" si="26"/>
        <v>0</v>
      </c>
      <c r="S454" s="76">
        <f t="shared" si="27"/>
        <v>0</v>
      </c>
      <c r="T454" s="76">
        <f t="shared" si="28"/>
        <v>0</v>
      </c>
      <c r="U454" s="76">
        <f t="shared" si="29"/>
        <v>0</v>
      </c>
    </row>
    <row r="455" spans="1:21">
      <c r="A455" s="38">
        <f t="shared" si="14"/>
        <v>1</v>
      </c>
      <c r="B455" s="84">
        <f t="shared" si="15"/>
        <v>37</v>
      </c>
      <c r="C455" s="84" t="str">
        <f t="shared" ca="1" si="30"/>
        <v/>
      </c>
      <c r="D455" s="67" t="str">
        <f t="shared" ca="1" si="31"/>
        <v/>
      </c>
      <c r="E455" s="67" t="str">
        <f t="shared" ca="1" si="32"/>
        <v/>
      </c>
      <c r="F455" s="67" t="str">
        <f t="shared" ca="1" si="18"/>
        <v/>
      </c>
      <c r="G455" s="85" t="str">
        <f t="shared" ca="1" si="19"/>
        <v/>
      </c>
      <c r="H455" s="69" t="str">
        <f t="shared" ca="1" si="20"/>
        <v>U419:U420</v>
      </c>
      <c r="I455" s="69" t="str">
        <f t="shared" ca="1" si="21"/>
        <v>R419:R420</v>
      </c>
      <c r="J455" s="69" t="str">
        <f t="shared" ca="1" si="22"/>
        <v>S419:S420</v>
      </c>
      <c r="K455" s="69" t="str">
        <f t="shared" ca="1" si="23"/>
        <v>T419:T420</v>
      </c>
      <c r="L455" s="69" t="str">
        <f t="shared" ca="1" si="24"/>
        <v>M419:U420</v>
      </c>
      <c r="M455" s="5" t="str">
        <f t="shared" ca="1" si="25"/>
        <v/>
      </c>
      <c r="N455" s="7"/>
      <c r="O455" s="76">
        <v>0</v>
      </c>
      <c r="P455" s="76">
        <v>0</v>
      </c>
      <c r="Q455" s="76">
        <v>0</v>
      </c>
      <c r="R455" s="76">
        <f t="shared" si="26"/>
        <v>0</v>
      </c>
      <c r="S455" s="76">
        <f t="shared" si="27"/>
        <v>0</v>
      </c>
      <c r="T455" s="76">
        <f t="shared" si="28"/>
        <v>0</v>
      </c>
      <c r="U455" s="76">
        <f t="shared" si="29"/>
        <v>0</v>
      </c>
    </row>
    <row r="456" spans="1:21">
      <c r="A456" s="38">
        <f t="shared" si="14"/>
        <v>1</v>
      </c>
      <c r="B456" s="84">
        <f t="shared" si="15"/>
        <v>38</v>
      </c>
      <c r="C456" s="84" t="str">
        <f t="shared" ca="1" si="30"/>
        <v/>
      </c>
      <c r="D456" s="67" t="str">
        <f t="shared" ca="1" si="31"/>
        <v/>
      </c>
      <c r="E456" s="67" t="str">
        <f t="shared" ca="1" si="32"/>
        <v/>
      </c>
      <c r="F456" s="67" t="str">
        <f t="shared" ca="1" si="18"/>
        <v/>
      </c>
      <c r="G456" s="85" t="str">
        <f t="shared" ca="1" si="19"/>
        <v/>
      </c>
      <c r="H456" s="69" t="str">
        <f t="shared" ca="1" si="20"/>
        <v>U419:U420</v>
      </c>
      <c r="I456" s="69" t="str">
        <f t="shared" ca="1" si="21"/>
        <v>R419:R420</v>
      </c>
      <c r="J456" s="69" t="str">
        <f t="shared" ca="1" si="22"/>
        <v>S419:S420</v>
      </c>
      <c r="K456" s="69" t="str">
        <f t="shared" ca="1" si="23"/>
        <v>T419:T420</v>
      </c>
      <c r="L456" s="69" t="str">
        <f t="shared" ca="1" si="24"/>
        <v>M419:U420</v>
      </c>
      <c r="M456" s="5" t="str">
        <f t="shared" ca="1" si="25"/>
        <v/>
      </c>
      <c r="N456" s="7"/>
      <c r="O456" s="76">
        <v>0</v>
      </c>
      <c r="P456" s="76">
        <v>0</v>
      </c>
      <c r="Q456" s="76">
        <v>0</v>
      </c>
      <c r="R456" s="76">
        <f t="shared" si="26"/>
        <v>0</v>
      </c>
      <c r="S456" s="76">
        <f t="shared" si="27"/>
        <v>0</v>
      </c>
      <c r="T456" s="76">
        <f t="shared" si="28"/>
        <v>0</v>
      </c>
      <c r="U456" s="76">
        <f t="shared" si="29"/>
        <v>0</v>
      </c>
    </row>
    <row r="457" spans="1:21">
      <c r="A457" s="38">
        <f t="shared" si="14"/>
        <v>1</v>
      </c>
      <c r="B457" s="84">
        <f t="shared" si="15"/>
        <v>39</v>
      </c>
      <c r="C457" s="84" t="str">
        <f t="shared" ca="1" si="30"/>
        <v/>
      </c>
      <c r="D457" s="67" t="str">
        <f t="shared" ca="1" si="31"/>
        <v/>
      </c>
      <c r="E457" s="67" t="str">
        <f t="shared" ca="1" si="32"/>
        <v/>
      </c>
      <c r="F457" s="67" t="str">
        <f t="shared" ca="1" si="18"/>
        <v/>
      </c>
      <c r="G457" s="85" t="str">
        <f t="shared" ca="1" si="19"/>
        <v/>
      </c>
      <c r="H457" s="69" t="str">
        <f t="shared" ca="1" si="20"/>
        <v>U419:U420</v>
      </c>
      <c r="I457" s="69" t="str">
        <f t="shared" ca="1" si="21"/>
        <v>R419:R420</v>
      </c>
      <c r="J457" s="69" t="str">
        <f t="shared" ca="1" si="22"/>
        <v>S419:S420</v>
      </c>
      <c r="K457" s="69" t="str">
        <f t="shared" ca="1" si="23"/>
        <v>T419:T420</v>
      </c>
      <c r="L457" s="69" t="str">
        <f t="shared" ca="1" si="24"/>
        <v>M419:U420</v>
      </c>
      <c r="M457" s="5" t="str">
        <f t="shared" ca="1" si="25"/>
        <v/>
      </c>
      <c r="N457" s="7"/>
      <c r="O457" s="76">
        <v>0</v>
      </c>
      <c r="P457" s="76">
        <v>0</v>
      </c>
      <c r="Q457" s="76">
        <v>0</v>
      </c>
      <c r="R457" s="76">
        <f t="shared" si="26"/>
        <v>0</v>
      </c>
      <c r="S457" s="76">
        <f t="shared" si="27"/>
        <v>0</v>
      </c>
      <c r="T457" s="76">
        <f t="shared" si="28"/>
        <v>0</v>
      </c>
      <c r="U457" s="76">
        <f t="shared" si="29"/>
        <v>0</v>
      </c>
    </row>
    <row r="458" spans="1:21">
      <c r="A458" s="38">
        <f t="shared" si="14"/>
        <v>1</v>
      </c>
      <c r="B458" s="84">
        <f t="shared" si="15"/>
        <v>40</v>
      </c>
      <c r="C458" s="84" t="str">
        <f t="shared" ca="1" si="30"/>
        <v/>
      </c>
      <c r="D458" s="67" t="str">
        <f t="shared" ca="1" si="31"/>
        <v/>
      </c>
      <c r="E458" s="67" t="str">
        <f t="shared" ca="1" si="32"/>
        <v/>
      </c>
      <c r="F458" s="67" t="str">
        <f t="shared" ca="1" si="18"/>
        <v/>
      </c>
      <c r="G458" s="85" t="str">
        <f t="shared" ca="1" si="19"/>
        <v/>
      </c>
      <c r="H458" s="69" t="str">
        <f t="shared" ca="1" si="20"/>
        <v>U419:U420</v>
      </c>
      <c r="I458" s="69" t="str">
        <f t="shared" ca="1" si="21"/>
        <v>R419:R420</v>
      </c>
      <c r="J458" s="69" t="str">
        <f t="shared" ca="1" si="22"/>
        <v>S419:S420</v>
      </c>
      <c r="K458" s="69" t="str">
        <f t="shared" ca="1" si="23"/>
        <v>T419:T420</v>
      </c>
      <c r="L458" s="69" t="str">
        <f t="shared" ca="1" si="24"/>
        <v>M419:U420</v>
      </c>
      <c r="M458" s="5" t="str">
        <f t="shared" ca="1" si="25"/>
        <v/>
      </c>
      <c r="N458" s="7"/>
      <c r="O458" s="76">
        <v>0</v>
      </c>
      <c r="P458" s="76">
        <v>0</v>
      </c>
      <c r="Q458" s="76">
        <v>0</v>
      </c>
      <c r="R458" s="76">
        <f t="shared" si="26"/>
        <v>0</v>
      </c>
      <c r="S458" s="76">
        <f t="shared" si="27"/>
        <v>0</v>
      </c>
      <c r="T458" s="76">
        <f t="shared" si="28"/>
        <v>0</v>
      </c>
      <c r="U458" s="76">
        <f t="shared" si="29"/>
        <v>0</v>
      </c>
    </row>
    <row r="459" spans="1:21">
      <c r="A459" s="38">
        <f t="shared" si="14"/>
        <v>1</v>
      </c>
      <c r="B459" s="84">
        <f t="shared" si="15"/>
        <v>41</v>
      </c>
      <c r="C459" s="84" t="str">
        <f t="shared" ca="1" si="30"/>
        <v/>
      </c>
      <c r="D459" s="67" t="str">
        <f t="shared" ca="1" si="31"/>
        <v/>
      </c>
      <c r="E459" s="67" t="str">
        <f t="shared" ca="1" si="32"/>
        <v/>
      </c>
      <c r="F459" s="67" t="str">
        <f t="shared" ca="1" si="18"/>
        <v/>
      </c>
      <c r="G459" s="85" t="str">
        <f t="shared" ca="1" si="19"/>
        <v/>
      </c>
      <c r="H459" s="69" t="str">
        <f t="shared" ca="1" si="20"/>
        <v>U419:U420</v>
      </c>
      <c r="I459" s="69" t="str">
        <f t="shared" ca="1" si="21"/>
        <v>R419:R420</v>
      </c>
      <c r="J459" s="69" t="str">
        <f t="shared" ca="1" si="22"/>
        <v>S419:S420</v>
      </c>
      <c r="K459" s="69" t="str">
        <f t="shared" ca="1" si="23"/>
        <v>T419:T420</v>
      </c>
      <c r="L459" s="69" t="str">
        <f t="shared" ca="1" si="24"/>
        <v>M419:U420</v>
      </c>
      <c r="M459" s="5" t="str">
        <f t="shared" ca="1" si="25"/>
        <v/>
      </c>
      <c r="N459" s="7"/>
      <c r="O459" s="76">
        <v>0</v>
      </c>
      <c r="P459" s="76">
        <v>0</v>
      </c>
      <c r="Q459" s="76">
        <v>0</v>
      </c>
      <c r="R459" s="76">
        <f t="shared" si="26"/>
        <v>0</v>
      </c>
      <c r="S459" s="76">
        <f t="shared" si="27"/>
        <v>0</v>
      </c>
      <c r="T459" s="76">
        <f t="shared" si="28"/>
        <v>0</v>
      </c>
      <c r="U459" s="76">
        <f t="shared" si="29"/>
        <v>0</v>
      </c>
    </row>
    <row r="460" spans="1:21">
      <c r="A460" s="38">
        <f t="shared" si="14"/>
        <v>1</v>
      </c>
      <c r="B460" s="84">
        <f t="shared" si="15"/>
        <v>42</v>
      </c>
      <c r="C460" s="84" t="str">
        <f t="shared" ca="1" si="30"/>
        <v/>
      </c>
      <c r="D460" s="67" t="str">
        <f t="shared" ca="1" si="31"/>
        <v/>
      </c>
      <c r="E460" s="67" t="str">
        <f t="shared" ca="1" si="32"/>
        <v/>
      </c>
      <c r="F460" s="67" t="str">
        <f t="shared" ca="1" si="18"/>
        <v/>
      </c>
      <c r="G460" s="85" t="str">
        <f t="shared" ca="1" si="19"/>
        <v/>
      </c>
      <c r="H460" s="69" t="str">
        <f t="shared" ca="1" si="20"/>
        <v>U419:U420</v>
      </c>
      <c r="I460" s="69" t="str">
        <f t="shared" ca="1" si="21"/>
        <v>R419:R420</v>
      </c>
      <c r="J460" s="69" t="str">
        <f t="shared" ca="1" si="22"/>
        <v>S419:S420</v>
      </c>
      <c r="K460" s="69" t="str">
        <f t="shared" ca="1" si="23"/>
        <v>T419:T420</v>
      </c>
      <c r="L460" s="69" t="str">
        <f t="shared" ca="1" si="24"/>
        <v>M419:U420</v>
      </c>
      <c r="M460" s="5" t="str">
        <f t="shared" ca="1" si="25"/>
        <v/>
      </c>
      <c r="N460" s="7"/>
      <c r="O460" s="76">
        <v>0</v>
      </c>
      <c r="P460" s="76">
        <v>0</v>
      </c>
      <c r="Q460" s="76">
        <v>0</v>
      </c>
      <c r="R460" s="76">
        <f t="shared" si="26"/>
        <v>0</v>
      </c>
      <c r="S460" s="76">
        <f t="shared" si="27"/>
        <v>0</v>
      </c>
      <c r="T460" s="76">
        <f t="shared" si="28"/>
        <v>0</v>
      </c>
      <c r="U460" s="76">
        <f t="shared" si="29"/>
        <v>0</v>
      </c>
    </row>
    <row r="461" spans="1:21">
      <c r="A461" s="38">
        <f t="shared" si="14"/>
        <v>1</v>
      </c>
      <c r="B461" s="84">
        <f t="shared" si="15"/>
        <v>43</v>
      </c>
      <c r="C461" s="84" t="str">
        <f t="shared" ca="1" si="30"/>
        <v/>
      </c>
      <c r="D461" s="67" t="str">
        <f t="shared" ca="1" si="31"/>
        <v/>
      </c>
      <c r="E461" s="67" t="str">
        <f t="shared" ca="1" si="32"/>
        <v/>
      </c>
      <c r="F461" s="67" t="str">
        <f t="shared" ca="1" si="18"/>
        <v/>
      </c>
      <c r="G461" s="85" t="str">
        <f t="shared" ca="1" si="19"/>
        <v/>
      </c>
      <c r="H461" s="69" t="str">
        <f t="shared" ca="1" si="20"/>
        <v>U419:U420</v>
      </c>
      <c r="I461" s="69" t="str">
        <f t="shared" ca="1" si="21"/>
        <v>R419:R420</v>
      </c>
      <c r="J461" s="69" t="str">
        <f t="shared" ca="1" si="22"/>
        <v>S419:S420</v>
      </c>
      <c r="K461" s="69" t="str">
        <f t="shared" ca="1" si="23"/>
        <v>T419:T420</v>
      </c>
      <c r="L461" s="69" t="str">
        <f t="shared" ca="1" si="24"/>
        <v>M419:U420</v>
      </c>
      <c r="M461" s="5" t="str">
        <f t="shared" ca="1" si="25"/>
        <v/>
      </c>
      <c r="N461" s="7"/>
      <c r="O461" s="76">
        <v>0</v>
      </c>
      <c r="P461" s="76">
        <v>0</v>
      </c>
      <c r="Q461" s="76">
        <v>0</v>
      </c>
      <c r="R461" s="76">
        <f t="shared" si="26"/>
        <v>0</v>
      </c>
      <c r="S461" s="76">
        <f t="shared" si="27"/>
        <v>0</v>
      </c>
      <c r="T461" s="76">
        <f t="shared" si="28"/>
        <v>0</v>
      </c>
      <c r="U461" s="76">
        <f t="shared" si="29"/>
        <v>0</v>
      </c>
    </row>
    <row r="462" spans="1:21">
      <c r="A462" s="38">
        <f t="shared" si="14"/>
        <v>1</v>
      </c>
      <c r="B462" s="84">
        <f t="shared" si="15"/>
        <v>44</v>
      </c>
      <c r="C462" s="84" t="str">
        <f t="shared" ca="1" si="30"/>
        <v/>
      </c>
      <c r="D462" s="67" t="str">
        <f t="shared" ca="1" si="31"/>
        <v/>
      </c>
      <c r="E462" s="67" t="str">
        <f t="shared" ca="1" si="32"/>
        <v/>
      </c>
      <c r="F462" s="67" t="str">
        <f t="shared" ca="1" si="18"/>
        <v/>
      </c>
      <c r="G462" s="85" t="str">
        <f t="shared" ca="1" si="19"/>
        <v/>
      </c>
      <c r="H462" s="69" t="str">
        <f t="shared" ca="1" si="20"/>
        <v>U419:U420</v>
      </c>
      <c r="I462" s="69" t="str">
        <f t="shared" ca="1" si="21"/>
        <v>R419:R420</v>
      </c>
      <c r="J462" s="69" t="str">
        <f t="shared" ca="1" si="22"/>
        <v>S419:S420</v>
      </c>
      <c r="K462" s="69" t="str">
        <f t="shared" ca="1" si="23"/>
        <v>T419:T420</v>
      </c>
      <c r="L462" s="69" t="str">
        <f t="shared" ca="1" si="24"/>
        <v>M419:U420</v>
      </c>
      <c r="M462" s="5" t="str">
        <f t="shared" ca="1" si="25"/>
        <v/>
      </c>
      <c r="N462" s="7"/>
      <c r="O462" s="76">
        <v>0</v>
      </c>
      <c r="P462" s="76">
        <v>0</v>
      </c>
      <c r="Q462" s="76">
        <v>0</v>
      </c>
      <c r="R462" s="76">
        <f t="shared" si="26"/>
        <v>0</v>
      </c>
      <c r="S462" s="76">
        <f t="shared" si="27"/>
        <v>0</v>
      </c>
      <c r="T462" s="76">
        <f t="shared" si="28"/>
        <v>0</v>
      </c>
      <c r="U462" s="76">
        <f t="shared" si="29"/>
        <v>0</v>
      </c>
    </row>
    <row r="463" spans="1:21">
      <c r="A463" s="38">
        <f t="shared" si="14"/>
        <v>1</v>
      </c>
      <c r="B463" s="84">
        <f t="shared" si="15"/>
        <v>45</v>
      </c>
      <c r="C463" s="84" t="str">
        <f t="shared" ca="1" si="30"/>
        <v/>
      </c>
      <c r="D463" s="67" t="str">
        <f t="shared" ca="1" si="31"/>
        <v/>
      </c>
      <c r="E463" s="67" t="str">
        <f t="shared" ca="1" si="32"/>
        <v/>
      </c>
      <c r="F463" s="67" t="str">
        <f t="shared" ca="1" si="18"/>
        <v/>
      </c>
      <c r="G463" s="85" t="str">
        <f t="shared" ca="1" si="19"/>
        <v/>
      </c>
      <c r="H463" s="69" t="str">
        <f t="shared" ca="1" si="20"/>
        <v>U419:U420</v>
      </c>
      <c r="I463" s="69" t="str">
        <f t="shared" ca="1" si="21"/>
        <v>R419:R420</v>
      </c>
      <c r="J463" s="69" t="str">
        <f t="shared" ca="1" si="22"/>
        <v>S419:S420</v>
      </c>
      <c r="K463" s="69" t="str">
        <f t="shared" ca="1" si="23"/>
        <v>T419:T420</v>
      </c>
      <c r="L463" s="69" t="str">
        <f t="shared" ca="1" si="24"/>
        <v>M419:U420</v>
      </c>
      <c r="M463" s="5" t="str">
        <f t="shared" ca="1" si="25"/>
        <v/>
      </c>
      <c r="N463" s="7"/>
      <c r="O463" s="76">
        <v>0</v>
      </c>
      <c r="P463" s="76">
        <v>0</v>
      </c>
      <c r="Q463" s="76">
        <v>0</v>
      </c>
      <c r="R463" s="76">
        <f t="shared" si="26"/>
        <v>0</v>
      </c>
      <c r="S463" s="76">
        <f t="shared" si="27"/>
        <v>0</v>
      </c>
      <c r="T463" s="76">
        <f t="shared" si="28"/>
        <v>0</v>
      </c>
      <c r="U463" s="76">
        <f t="shared" si="29"/>
        <v>0</v>
      </c>
    </row>
    <row r="464" spans="1:21">
      <c r="A464" s="38">
        <f t="shared" si="14"/>
        <v>1</v>
      </c>
      <c r="B464" s="84">
        <f t="shared" si="15"/>
        <v>46</v>
      </c>
      <c r="C464" s="84" t="str">
        <f t="shared" ca="1" si="30"/>
        <v/>
      </c>
      <c r="D464" s="67" t="str">
        <f t="shared" ca="1" si="31"/>
        <v/>
      </c>
      <c r="E464" s="67" t="str">
        <f t="shared" ca="1" si="32"/>
        <v/>
      </c>
      <c r="F464" s="67" t="str">
        <f t="shared" ca="1" si="18"/>
        <v/>
      </c>
      <c r="G464" s="85" t="str">
        <f t="shared" ca="1" si="19"/>
        <v/>
      </c>
      <c r="H464" s="69" t="str">
        <f t="shared" ca="1" si="20"/>
        <v>U419:U420</v>
      </c>
      <c r="I464" s="69" t="str">
        <f t="shared" ca="1" si="21"/>
        <v>R419:R420</v>
      </c>
      <c r="J464" s="69" t="str">
        <f t="shared" ca="1" si="22"/>
        <v>S419:S420</v>
      </c>
      <c r="K464" s="69" t="str">
        <f t="shared" ca="1" si="23"/>
        <v>T419:T420</v>
      </c>
      <c r="L464" s="69" t="str">
        <f t="shared" ca="1" si="24"/>
        <v>M419:U420</v>
      </c>
      <c r="M464" s="5" t="str">
        <f t="shared" ca="1" si="25"/>
        <v/>
      </c>
      <c r="N464" s="7"/>
      <c r="O464" s="76">
        <v>0</v>
      </c>
      <c r="P464" s="76">
        <v>0</v>
      </c>
      <c r="Q464" s="76">
        <v>0</v>
      </c>
      <c r="R464" s="76">
        <f t="shared" si="26"/>
        <v>0</v>
      </c>
      <c r="S464" s="76">
        <f t="shared" si="27"/>
        <v>0</v>
      </c>
      <c r="T464" s="76">
        <f t="shared" si="28"/>
        <v>0</v>
      </c>
      <c r="U464" s="76">
        <f t="shared" si="29"/>
        <v>0</v>
      </c>
    </row>
    <row r="465" spans="1:21">
      <c r="A465" s="38">
        <f t="shared" si="14"/>
        <v>1</v>
      </c>
      <c r="B465" s="84">
        <f t="shared" si="15"/>
        <v>47</v>
      </c>
      <c r="C465" s="84" t="str">
        <f t="shared" ca="1" si="30"/>
        <v/>
      </c>
      <c r="D465" s="67" t="str">
        <f t="shared" ca="1" si="31"/>
        <v/>
      </c>
      <c r="E465" s="67" t="str">
        <f t="shared" ca="1" si="32"/>
        <v/>
      </c>
      <c r="F465" s="67" t="str">
        <f t="shared" ca="1" si="18"/>
        <v/>
      </c>
      <c r="G465" s="85" t="str">
        <f t="shared" ca="1" si="19"/>
        <v/>
      </c>
      <c r="H465" s="69" t="str">
        <f t="shared" ca="1" si="20"/>
        <v>U419:U420</v>
      </c>
      <c r="I465" s="69" t="str">
        <f t="shared" ca="1" si="21"/>
        <v>R419:R420</v>
      </c>
      <c r="J465" s="69" t="str">
        <f t="shared" ca="1" si="22"/>
        <v>S419:S420</v>
      </c>
      <c r="K465" s="69" t="str">
        <f t="shared" ca="1" si="23"/>
        <v>T419:T420</v>
      </c>
      <c r="L465" s="69" t="str">
        <f t="shared" ca="1" si="24"/>
        <v>M419:U420</v>
      </c>
      <c r="M465" s="5" t="str">
        <f t="shared" ca="1" si="25"/>
        <v/>
      </c>
      <c r="N465" s="7"/>
      <c r="O465" s="76">
        <v>0</v>
      </c>
      <c r="P465" s="76">
        <v>0</v>
      </c>
      <c r="Q465" s="76">
        <v>0</v>
      </c>
      <c r="R465" s="76">
        <f t="shared" si="26"/>
        <v>0</v>
      </c>
      <c r="S465" s="76">
        <f t="shared" si="27"/>
        <v>0</v>
      </c>
      <c r="T465" s="76">
        <f t="shared" si="28"/>
        <v>0</v>
      </c>
      <c r="U465" s="76">
        <f t="shared" si="29"/>
        <v>0</v>
      </c>
    </row>
    <row r="466" spans="1:21">
      <c r="A466" s="38">
        <f t="shared" si="14"/>
        <v>1</v>
      </c>
      <c r="B466" s="84">
        <f t="shared" si="15"/>
        <v>48</v>
      </c>
      <c r="C466" s="84" t="str">
        <f t="shared" ca="1" si="30"/>
        <v/>
      </c>
      <c r="D466" s="67" t="str">
        <f t="shared" ca="1" si="31"/>
        <v/>
      </c>
      <c r="E466" s="67" t="str">
        <f t="shared" ca="1" si="32"/>
        <v/>
      </c>
      <c r="F466" s="67" t="str">
        <f t="shared" ca="1" si="18"/>
        <v/>
      </c>
      <c r="G466" s="85" t="str">
        <f t="shared" ca="1" si="19"/>
        <v/>
      </c>
      <c r="H466" s="69" t="str">
        <f t="shared" ca="1" si="20"/>
        <v>U419:U420</v>
      </c>
      <c r="I466" s="69" t="str">
        <f t="shared" ca="1" si="21"/>
        <v>R419:R420</v>
      </c>
      <c r="J466" s="69" t="str">
        <f t="shared" ca="1" si="22"/>
        <v>S419:S420</v>
      </c>
      <c r="K466" s="69" t="str">
        <f t="shared" ca="1" si="23"/>
        <v>T419:T420</v>
      </c>
      <c r="L466" s="69" t="str">
        <f t="shared" ca="1" si="24"/>
        <v>M419:U420</v>
      </c>
      <c r="M466" s="5" t="str">
        <f t="shared" ca="1" si="25"/>
        <v/>
      </c>
      <c r="N466" s="7"/>
      <c r="O466" s="76">
        <v>0</v>
      </c>
      <c r="P466" s="76">
        <v>0</v>
      </c>
      <c r="Q466" s="76">
        <v>0</v>
      </c>
      <c r="R466" s="76">
        <f t="shared" si="26"/>
        <v>0</v>
      </c>
      <c r="S466" s="76">
        <f t="shared" si="27"/>
        <v>0</v>
      </c>
      <c r="T466" s="76">
        <f t="shared" si="28"/>
        <v>0</v>
      </c>
      <c r="U466" s="76">
        <f t="shared" si="29"/>
        <v>0</v>
      </c>
    </row>
    <row r="467" spans="1:21">
      <c r="A467" s="38">
        <f t="shared" si="14"/>
        <v>1</v>
      </c>
      <c r="B467" s="84">
        <f t="shared" si="15"/>
        <v>49</v>
      </c>
      <c r="C467" s="84" t="str">
        <f t="shared" ca="1" si="30"/>
        <v/>
      </c>
      <c r="D467" s="67" t="str">
        <f t="shared" ca="1" si="31"/>
        <v/>
      </c>
      <c r="E467" s="67" t="str">
        <f t="shared" ca="1" si="32"/>
        <v/>
      </c>
      <c r="F467" s="67" t="str">
        <f t="shared" ca="1" si="18"/>
        <v/>
      </c>
      <c r="G467" s="85" t="str">
        <f t="shared" ca="1" si="19"/>
        <v/>
      </c>
      <c r="H467" s="69" t="str">
        <f t="shared" ca="1" si="20"/>
        <v>U419:U420</v>
      </c>
      <c r="I467" s="69" t="str">
        <f t="shared" ca="1" si="21"/>
        <v>R419:R420</v>
      </c>
      <c r="J467" s="69" t="str">
        <f t="shared" ca="1" si="22"/>
        <v>S419:S420</v>
      </c>
      <c r="K467" s="69" t="str">
        <f t="shared" ca="1" si="23"/>
        <v>T419:T420</v>
      </c>
      <c r="L467" s="69" t="str">
        <f t="shared" ca="1" si="24"/>
        <v>M419:U420</v>
      </c>
      <c r="M467" s="5" t="str">
        <f t="shared" ca="1" si="25"/>
        <v/>
      </c>
      <c r="N467" s="7"/>
      <c r="O467" s="76">
        <v>0</v>
      </c>
      <c r="P467" s="76">
        <v>0</v>
      </c>
      <c r="Q467" s="76">
        <v>0</v>
      </c>
      <c r="R467" s="76">
        <f t="shared" si="26"/>
        <v>0</v>
      </c>
      <c r="S467" s="76">
        <f t="shared" si="27"/>
        <v>0</v>
      </c>
      <c r="T467" s="76">
        <f t="shared" si="28"/>
        <v>0</v>
      </c>
      <c r="U467" s="76">
        <f t="shared" si="29"/>
        <v>0</v>
      </c>
    </row>
    <row r="468" spans="1:21">
      <c r="A468" s="38">
        <f t="shared" si="14"/>
        <v>1</v>
      </c>
      <c r="B468" s="84">
        <f t="shared" si="15"/>
        <v>50</v>
      </c>
      <c r="C468" s="84" t="str">
        <f t="shared" ca="1" si="30"/>
        <v/>
      </c>
      <c r="D468" s="67" t="str">
        <f t="shared" ca="1" si="31"/>
        <v/>
      </c>
      <c r="E468" s="67" t="str">
        <f t="shared" ca="1" si="32"/>
        <v/>
      </c>
      <c r="F468" s="67" t="str">
        <f t="shared" ca="1" si="18"/>
        <v/>
      </c>
      <c r="G468" s="85" t="str">
        <f t="shared" ca="1" si="19"/>
        <v/>
      </c>
      <c r="H468" s="69" t="str">
        <f t="shared" ca="1" si="20"/>
        <v>U419:U420</v>
      </c>
      <c r="I468" s="69" t="str">
        <f t="shared" ca="1" si="21"/>
        <v>R419:R420</v>
      </c>
      <c r="J468" s="69" t="str">
        <f t="shared" ca="1" si="22"/>
        <v>S419:S420</v>
      </c>
      <c r="K468" s="69" t="str">
        <f t="shared" ca="1" si="23"/>
        <v>T419:T420</v>
      </c>
      <c r="L468" s="69" t="str">
        <f t="shared" ca="1" si="24"/>
        <v>M419:U420</v>
      </c>
      <c r="M468" s="5" t="str">
        <f t="shared" ca="1" si="25"/>
        <v/>
      </c>
      <c r="N468" s="7"/>
      <c r="O468" s="76">
        <v>0</v>
      </c>
      <c r="P468" s="76">
        <v>0</v>
      </c>
      <c r="Q468" s="76">
        <v>0</v>
      </c>
      <c r="R468" s="76">
        <f t="shared" si="26"/>
        <v>0</v>
      </c>
      <c r="S468" s="76">
        <f t="shared" si="27"/>
        <v>0</v>
      </c>
      <c r="T468" s="76">
        <f t="shared" si="28"/>
        <v>0</v>
      </c>
      <c r="U468" s="76">
        <f t="shared" si="29"/>
        <v>0</v>
      </c>
    </row>
  </sheetData>
  <dataConsolidate/>
  <mergeCells count="3">
    <mergeCell ref="D8:G8"/>
    <mergeCell ref="D9:G9"/>
    <mergeCell ref="D10:G10"/>
  </mergeCells>
  <phoneticPr fontId="0" type="noConversion"/>
  <pageMargins left="0.78740157480314965" right="0" top="1.1811023622047245" bottom="0.98425196850393704" header="0.51181102362204722" footer="0.51181102362204722"/>
  <pageSetup paperSize="9" orientation="portrait" horizontalDpi="300" verticalDpi="300" r:id="rId1"/>
  <headerFooter alignWithMargins="0">
    <oddHeader>&amp;L&amp;"Copperplate Gothic Bold,Regular"&amp;24Name of Meeting&amp;R&amp;20 Date of Meeting</oddHeader>
    <oddFooter>&amp;L&amp;"Arial,Italic"&amp;8For a FREE copy of this Software contact 01749 675100&amp;R&amp;"Arial,Italic"&amp;8TrackExpress v1.0 by Ian Humphreys (Mendip AC)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31"/>
  <dimension ref="A1:W154"/>
  <sheetViews>
    <sheetView tabSelected="1" topLeftCell="B80" workbookViewId="0">
      <selection activeCell="O107" sqref="O107"/>
    </sheetView>
  </sheetViews>
  <sheetFormatPr defaultRowHeight="12.75"/>
  <cols>
    <col min="1" max="1" width="6.7109375" style="86" hidden="1" customWidth="1"/>
    <col min="2" max="3" width="12.7109375" style="67" customWidth="1"/>
    <col min="4" max="4" width="24.7109375" style="67" customWidth="1"/>
    <col min="5" max="5" width="16.5703125" style="67" bestFit="1" customWidth="1"/>
    <col min="6" max="6" width="12.7109375" style="67" customWidth="1"/>
    <col min="7" max="7" width="12.7109375" style="75" customWidth="1"/>
    <col min="8" max="9" width="7.7109375" hidden="1" customWidth="1"/>
    <col min="10" max="12" width="6.7109375" style="38" hidden="1" customWidth="1"/>
    <col min="13" max="13" width="6.7109375" hidden="1" customWidth="1"/>
    <col min="14" max="15" width="6.7109375" style="2" customWidth="1"/>
    <col min="16" max="17" width="10.7109375" style="2" customWidth="1"/>
    <col min="18" max="20" width="6.7109375" hidden="1" customWidth="1"/>
    <col min="21" max="21" width="15.7109375" hidden="1" customWidth="1"/>
  </cols>
  <sheetData>
    <row r="1" spans="1:23" ht="18">
      <c r="B1" s="66" t="s">
        <v>10</v>
      </c>
      <c r="C1" s="66" t="s">
        <v>5</v>
      </c>
      <c r="E1" s="66"/>
      <c r="G1" s="68"/>
      <c r="N1" s="34" t="s">
        <v>15</v>
      </c>
      <c r="O1" s="35"/>
      <c r="P1" s="35"/>
      <c r="Q1" s="36"/>
      <c r="R1" s="36"/>
      <c r="S1" s="36"/>
      <c r="T1" s="36"/>
      <c r="U1" s="37"/>
      <c r="V1" s="37"/>
      <c r="W1" s="37"/>
    </row>
    <row r="2" spans="1:23" ht="15.75" customHeight="1">
      <c r="B2" s="66"/>
      <c r="D2" s="66"/>
      <c r="E2" s="74"/>
      <c r="N2"/>
      <c r="R2" s="2"/>
      <c r="S2" s="2"/>
      <c r="T2" s="2"/>
    </row>
    <row r="3" spans="1:23" ht="15.75" thickBot="1">
      <c r="A3" s="87" t="s">
        <v>50</v>
      </c>
      <c r="B3" s="10" t="s">
        <v>9</v>
      </c>
      <c r="C3" s="10" t="s">
        <v>62</v>
      </c>
      <c r="D3" s="10" t="s">
        <v>6</v>
      </c>
      <c r="E3" s="10" t="s">
        <v>7</v>
      </c>
      <c r="F3" s="10" t="s">
        <v>49</v>
      </c>
      <c r="G3" s="43" t="s">
        <v>13</v>
      </c>
      <c r="H3" s="40" t="s">
        <v>54</v>
      </c>
      <c r="I3" s="40" t="s">
        <v>51</v>
      </c>
      <c r="J3" s="40" t="s">
        <v>52</v>
      </c>
      <c r="K3" s="40" t="s">
        <v>53</v>
      </c>
      <c r="L3" s="40" t="s">
        <v>24</v>
      </c>
      <c r="M3" s="12" t="s">
        <v>23</v>
      </c>
      <c r="N3" s="11" t="s">
        <v>62</v>
      </c>
      <c r="O3" s="13" t="s">
        <v>13</v>
      </c>
      <c r="P3" s="39" t="s">
        <v>55</v>
      </c>
      <c r="Q3" s="39" t="s">
        <v>56</v>
      </c>
      <c r="R3" s="14" t="s">
        <v>19</v>
      </c>
      <c r="S3" s="14" t="s">
        <v>20</v>
      </c>
      <c r="T3" s="14" t="s">
        <v>21</v>
      </c>
      <c r="U3" s="12" t="s">
        <v>22</v>
      </c>
    </row>
    <row r="4" spans="1:23" ht="15">
      <c r="B4" s="77"/>
      <c r="C4" s="77"/>
      <c r="D4" s="77"/>
      <c r="E4" s="77"/>
      <c r="F4" s="77"/>
      <c r="G4" s="78"/>
      <c r="H4" s="38"/>
      <c r="I4" s="38"/>
      <c r="N4"/>
      <c r="P4" s="38"/>
      <c r="Q4" s="38"/>
      <c r="R4" s="2"/>
      <c r="S4" s="2"/>
      <c r="T4" s="2"/>
    </row>
    <row r="5" spans="1:23">
      <c r="A5" s="86">
        <f t="shared" ref="A5:A12" si="0">IF(AND(N6=""),1,"")</f>
        <v>1</v>
      </c>
      <c r="B5" s="84">
        <f t="shared" ref="B5:B12" si="1">IF(B4="",1,B4+1)</f>
        <v>1</v>
      </c>
      <c r="C5" s="84" t="str">
        <f ca="1">IF(M5="","",VLOOKUP($B5,INDIRECT(L5),2,FALSE))</f>
        <v/>
      </c>
      <c r="D5" s="67" t="str">
        <f ca="1">IF($C5="","",IF(ISERROR(VLOOKUP(C5,Athletes,2,FALSE)),"Unknown Athlete",PROPER(VLOOKUP(C5,Athletes,2,FALSE))))</f>
        <v/>
      </c>
      <c r="E5" s="67" t="str">
        <f ca="1">IF($C5="","",IF(VLOOKUP(C5,Athletes,3,FALSE)="","",VLOOKUP(C5,Athletes,3,FALSE)))</f>
        <v/>
      </c>
      <c r="F5" s="67" t="str">
        <f t="shared" ref="F5:F12" ca="1" si="2">IF($C5="","",IF(ISERROR(VLOOKUP(C5,Athletes,7,FALSE)),"",VLOOKUP(C5,Athletes,7,FALSE)))</f>
        <v/>
      </c>
      <c r="G5" s="85" t="str">
        <f t="shared" ref="G5:G12" ca="1" si="3">IF(M5="","",VLOOKUP($B5,INDIRECT(L5),6,FALSE))</f>
        <v/>
      </c>
      <c r="H5" s="38" t="str">
        <f t="shared" ref="H5:H12" ca="1" si="4">"U" &amp; ROW(H5)+1-$B5 &amp; ":U" &amp; ROW(H5)-$B5+VLOOKUP(1,INDIRECT("A" &amp; ROW(H5)+1-$B5 &amp; ":B999"),2,0)</f>
        <v>U5:U5</v>
      </c>
      <c r="I5" s="38" t="str">
        <f t="shared" ref="I5:I12" ca="1" si="5">"R" &amp; ROW(I5)+1-$B5 &amp; ":R" &amp; ROW(I5)-$B5+VLOOKUP(1,INDIRECT("A" &amp; ROW(I5)+1-$B5 &amp; ":B999"),2,0)</f>
        <v>R5:R5</v>
      </c>
      <c r="J5" s="38" t="str">
        <f t="shared" ref="J5:J12" ca="1" si="6">"S" &amp; ROW(J5)+1-$B5 &amp; ":S" &amp; ROW(J5)-$B5+VLOOKUP(1,INDIRECT("A" &amp; ROW(J5)+1-$B5 &amp; ":B999"),2,0)</f>
        <v>S5:S5</v>
      </c>
      <c r="K5" s="38" t="str">
        <f t="shared" ref="K5:K12" ca="1" si="7">"T" &amp; ROW(K5)+1-$B5 &amp; ":T" &amp; ROW(K5)-$B5+VLOOKUP(1,INDIRECT("A" &amp; ROW(K5)+1-$B5 &amp; ":B999"),2,0)</f>
        <v>T5:T5</v>
      </c>
      <c r="L5" s="38" t="str">
        <f t="shared" ref="L5:L12" ca="1" si="8">"M" &amp; ROW(I5)+1-$B5 &amp; ":U" &amp; ROW(I5)-$B5+VLOOKUP(1,INDIRECT("A" &amp; ROW(I5)+1-$B5 &amp; ":B999"),2,0)</f>
        <v>M5:U5</v>
      </c>
      <c r="M5" t="str">
        <f t="shared" ref="M5:M12" ca="1" si="9">IF(N5="","",RANK($U5,INDIRECT(H5),1))</f>
        <v/>
      </c>
      <c r="N5"/>
      <c r="P5" s="38"/>
      <c r="Q5" s="38"/>
      <c r="R5" s="2">
        <f t="shared" ref="R5:T8" si="10">O5</f>
        <v>0</v>
      </c>
      <c r="S5" s="2">
        <f t="shared" si="10"/>
        <v>0</v>
      </c>
      <c r="T5" s="2">
        <f t="shared" si="10"/>
        <v>0</v>
      </c>
      <c r="U5" s="2">
        <f t="shared" ref="U5:U12" si="11">(((10-$R5)*10000)+$S5)*10+$T5+$N5/1000</f>
        <v>1000000</v>
      </c>
    </row>
    <row r="6" spans="1:23">
      <c r="A6" s="86">
        <f t="shared" si="0"/>
        <v>1</v>
      </c>
      <c r="B6" s="84">
        <f t="shared" si="1"/>
        <v>2</v>
      </c>
      <c r="C6" s="84" t="str">
        <f ca="1">IF(M6="","",VLOOKUP($B6,INDIRECT(L6),2,FALSE))</f>
        <v/>
      </c>
      <c r="D6" s="67" t="str">
        <f ca="1">IF($C6="","",IF(ISERROR(VLOOKUP(C6,Athletes,2,FALSE)),"Unknown Athlete",PROPER(VLOOKUP(C6,Athletes,2,FALSE))))</f>
        <v/>
      </c>
      <c r="E6" s="67" t="str">
        <f ca="1">IF($C6="","",IF(VLOOKUP(C6,Athletes,3,FALSE)="","",VLOOKUP(C6,Athletes,3,FALSE)))</f>
        <v/>
      </c>
      <c r="F6" s="67" t="str">
        <f t="shared" ca="1" si="2"/>
        <v/>
      </c>
      <c r="G6" s="85" t="str">
        <f t="shared" ca="1" si="3"/>
        <v/>
      </c>
      <c r="H6" s="38" t="str">
        <f t="shared" ca="1" si="4"/>
        <v>U5:U5</v>
      </c>
      <c r="I6" s="38" t="str">
        <f t="shared" ca="1" si="5"/>
        <v>R5:R5</v>
      </c>
      <c r="J6" s="38" t="str">
        <f t="shared" ca="1" si="6"/>
        <v>S5:S5</v>
      </c>
      <c r="K6" s="38" t="str">
        <f t="shared" ca="1" si="7"/>
        <v>T5:T5</v>
      </c>
      <c r="L6" s="38" t="str">
        <f t="shared" ca="1" si="8"/>
        <v>M5:U5</v>
      </c>
      <c r="M6" t="str">
        <f t="shared" ca="1" si="9"/>
        <v/>
      </c>
      <c r="N6"/>
      <c r="P6" s="38"/>
      <c r="Q6" s="38"/>
      <c r="R6" s="2">
        <f t="shared" si="10"/>
        <v>0</v>
      </c>
      <c r="S6" s="2">
        <f t="shared" si="10"/>
        <v>0</v>
      </c>
      <c r="T6" s="2">
        <f t="shared" si="10"/>
        <v>0</v>
      </c>
      <c r="U6" s="2">
        <f t="shared" si="11"/>
        <v>1000000</v>
      </c>
    </row>
    <row r="7" spans="1:23">
      <c r="A7" s="86">
        <f t="shared" si="0"/>
        <v>1</v>
      </c>
      <c r="B7" s="84">
        <f t="shared" si="1"/>
        <v>3</v>
      </c>
      <c r="C7" s="84" t="str">
        <f ca="1">IF(M7="","",VLOOKUP($B7,INDIRECT(L7),2,FALSE))</f>
        <v/>
      </c>
      <c r="D7" s="67" t="str">
        <f ca="1">IF($C7="","",IF(ISERROR(VLOOKUP(C7,Athletes,2,FALSE)),"Unknown Athlete",PROPER(VLOOKUP(C7,Athletes,2,FALSE))))</f>
        <v/>
      </c>
      <c r="E7" s="67" t="str">
        <f ca="1">IF($C7="","",IF(VLOOKUP(C7,Athletes,3,FALSE)="","",VLOOKUP(C7,Athletes,3,FALSE)))</f>
        <v/>
      </c>
      <c r="F7" s="67" t="str">
        <f t="shared" ca="1" si="2"/>
        <v/>
      </c>
      <c r="G7" s="85" t="str">
        <f t="shared" ca="1" si="3"/>
        <v/>
      </c>
      <c r="H7" s="38" t="str">
        <f t="shared" ca="1" si="4"/>
        <v>U5:U5</v>
      </c>
      <c r="I7" s="38" t="str">
        <f t="shared" ca="1" si="5"/>
        <v>R5:R5</v>
      </c>
      <c r="J7" s="38" t="str">
        <f t="shared" ca="1" si="6"/>
        <v>S5:S5</v>
      </c>
      <c r="K7" s="38" t="str">
        <f t="shared" ca="1" si="7"/>
        <v>T5:T5</v>
      </c>
      <c r="L7" s="38" t="str">
        <f t="shared" ca="1" si="8"/>
        <v>M5:U5</v>
      </c>
      <c r="M7" t="str">
        <f t="shared" ca="1" si="9"/>
        <v/>
      </c>
      <c r="N7"/>
      <c r="P7" s="38"/>
      <c r="Q7" s="38"/>
      <c r="R7" s="2">
        <f t="shared" si="10"/>
        <v>0</v>
      </c>
      <c r="S7" s="2">
        <f t="shared" si="10"/>
        <v>0</v>
      </c>
      <c r="T7" s="2">
        <f t="shared" si="10"/>
        <v>0</v>
      </c>
      <c r="U7" s="2">
        <f t="shared" si="11"/>
        <v>1000000</v>
      </c>
    </row>
    <row r="8" spans="1:23">
      <c r="A8" s="86">
        <f t="shared" si="0"/>
        <v>1</v>
      </c>
      <c r="B8" s="84">
        <f t="shared" si="1"/>
        <v>4</v>
      </c>
      <c r="C8" s="84"/>
      <c r="D8" s="101" t="s">
        <v>4</v>
      </c>
      <c r="E8" s="101"/>
      <c r="F8" s="101"/>
      <c r="G8" s="101"/>
      <c r="H8" s="38" t="str">
        <f t="shared" ca="1" si="4"/>
        <v>U5:U5</v>
      </c>
      <c r="I8" s="38" t="str">
        <f t="shared" ca="1" si="5"/>
        <v>R5:R5</v>
      </c>
      <c r="J8" s="38" t="str">
        <f t="shared" ca="1" si="6"/>
        <v>S5:S5</v>
      </c>
      <c r="K8" s="38" t="str">
        <f t="shared" ca="1" si="7"/>
        <v>T5:T5</v>
      </c>
      <c r="L8" s="38" t="str">
        <f t="shared" ca="1" si="8"/>
        <v>M5:U5</v>
      </c>
      <c r="M8" t="str">
        <f t="shared" ca="1" si="9"/>
        <v/>
      </c>
      <c r="N8"/>
      <c r="P8" s="38"/>
      <c r="Q8" s="38"/>
      <c r="R8" s="2">
        <f t="shared" si="10"/>
        <v>0</v>
      </c>
      <c r="S8" s="2">
        <f t="shared" si="10"/>
        <v>0</v>
      </c>
      <c r="T8" s="2">
        <f t="shared" si="10"/>
        <v>0</v>
      </c>
      <c r="U8" s="2">
        <f t="shared" si="11"/>
        <v>1000000</v>
      </c>
    </row>
    <row r="9" spans="1:23">
      <c r="A9" s="86">
        <f t="shared" si="0"/>
        <v>1</v>
      </c>
      <c r="B9" s="84">
        <f t="shared" si="1"/>
        <v>5</v>
      </c>
      <c r="C9" s="84"/>
      <c r="D9" s="101" t="s">
        <v>1</v>
      </c>
      <c r="E9" s="101"/>
      <c r="F9" s="101"/>
      <c r="G9" s="101"/>
      <c r="H9" s="38" t="str">
        <f t="shared" ca="1" si="4"/>
        <v>U5:U5</v>
      </c>
      <c r="I9" s="38" t="str">
        <f t="shared" ca="1" si="5"/>
        <v>R5:R5</v>
      </c>
      <c r="J9" s="38" t="str">
        <f t="shared" ca="1" si="6"/>
        <v>S5:S5</v>
      </c>
      <c r="K9" s="38" t="str">
        <f t="shared" ca="1" si="7"/>
        <v>T5:T5</v>
      </c>
      <c r="L9" s="38" t="str">
        <f t="shared" ca="1" si="8"/>
        <v>M5:U5</v>
      </c>
      <c r="M9" t="str">
        <f t="shared" ca="1" si="9"/>
        <v/>
      </c>
      <c r="N9"/>
      <c r="P9" s="38"/>
      <c r="Q9" s="38"/>
      <c r="R9" s="2">
        <f t="shared" ref="R9:T12" si="12">O9</f>
        <v>0</v>
      </c>
      <c r="S9" s="2">
        <f t="shared" si="12"/>
        <v>0</v>
      </c>
      <c r="T9" s="2">
        <f t="shared" si="12"/>
        <v>0</v>
      </c>
      <c r="U9" s="2">
        <f t="shared" si="11"/>
        <v>1000000</v>
      </c>
    </row>
    <row r="10" spans="1:23">
      <c r="A10" s="86">
        <f t="shared" si="0"/>
        <v>1</v>
      </c>
      <c r="B10" s="84">
        <f t="shared" si="1"/>
        <v>6</v>
      </c>
      <c r="C10" s="84"/>
      <c r="D10" s="101" t="s">
        <v>2</v>
      </c>
      <c r="E10" s="101"/>
      <c r="F10" s="101"/>
      <c r="G10" s="101"/>
      <c r="H10" s="38" t="str">
        <f t="shared" ca="1" si="4"/>
        <v>U5:U5</v>
      </c>
      <c r="I10" s="38" t="str">
        <f t="shared" ca="1" si="5"/>
        <v>R5:R5</v>
      </c>
      <c r="J10" s="38" t="str">
        <f t="shared" ca="1" si="6"/>
        <v>S5:S5</v>
      </c>
      <c r="K10" s="38" t="str">
        <f t="shared" ca="1" si="7"/>
        <v>T5:T5</v>
      </c>
      <c r="L10" s="38" t="str">
        <f t="shared" ca="1" si="8"/>
        <v>M5:U5</v>
      </c>
      <c r="M10" t="str">
        <f t="shared" ca="1" si="9"/>
        <v/>
      </c>
      <c r="N10"/>
      <c r="P10" s="38"/>
      <c r="Q10" s="38"/>
      <c r="R10" s="2">
        <f t="shared" si="12"/>
        <v>0</v>
      </c>
      <c r="S10" s="2">
        <f t="shared" si="12"/>
        <v>0</v>
      </c>
      <c r="T10" s="2">
        <f t="shared" si="12"/>
        <v>0</v>
      </c>
      <c r="U10" s="2">
        <f t="shared" si="11"/>
        <v>1000000</v>
      </c>
    </row>
    <row r="11" spans="1:23">
      <c r="A11" s="86">
        <f t="shared" si="0"/>
        <v>1</v>
      </c>
      <c r="B11" s="84">
        <f t="shared" si="1"/>
        <v>7</v>
      </c>
      <c r="C11" s="84"/>
      <c r="G11" s="85"/>
      <c r="H11" s="38" t="str">
        <f t="shared" ca="1" si="4"/>
        <v>U5:U5</v>
      </c>
      <c r="I11" s="38" t="str">
        <f t="shared" ca="1" si="5"/>
        <v>R5:R5</v>
      </c>
      <c r="J11" s="38" t="str">
        <f t="shared" ca="1" si="6"/>
        <v>S5:S5</v>
      </c>
      <c r="K11" s="38" t="str">
        <f t="shared" ca="1" si="7"/>
        <v>T5:T5</v>
      </c>
      <c r="L11" s="38" t="str">
        <f t="shared" ca="1" si="8"/>
        <v>M5:U5</v>
      </c>
      <c r="M11" t="str">
        <f t="shared" ca="1" si="9"/>
        <v/>
      </c>
      <c r="N11"/>
      <c r="P11" s="38"/>
      <c r="Q11" s="38"/>
      <c r="R11" s="2">
        <f t="shared" si="12"/>
        <v>0</v>
      </c>
      <c r="S11" s="2">
        <f t="shared" si="12"/>
        <v>0</v>
      </c>
      <c r="T11" s="2">
        <f t="shared" si="12"/>
        <v>0</v>
      </c>
      <c r="U11" s="2">
        <f t="shared" si="11"/>
        <v>1000000</v>
      </c>
    </row>
    <row r="12" spans="1:23">
      <c r="A12" s="86">
        <f t="shared" si="0"/>
        <v>1</v>
      </c>
      <c r="B12" s="84">
        <f t="shared" si="1"/>
        <v>8</v>
      </c>
      <c r="C12" s="84" t="s">
        <v>61</v>
      </c>
      <c r="F12" s="67" t="str">
        <f t="shared" si="2"/>
        <v/>
      </c>
      <c r="G12" s="85" t="str">
        <f t="shared" ca="1" si="3"/>
        <v/>
      </c>
      <c r="H12" s="38" t="str">
        <f t="shared" ca="1" si="4"/>
        <v>U5:U5</v>
      </c>
      <c r="I12" s="38" t="str">
        <f t="shared" ca="1" si="5"/>
        <v>R5:R5</v>
      </c>
      <c r="J12" s="38" t="str">
        <f t="shared" ca="1" si="6"/>
        <v>S5:S5</v>
      </c>
      <c r="K12" s="38" t="str">
        <f t="shared" ca="1" si="7"/>
        <v>T5:T5</v>
      </c>
      <c r="L12" s="38" t="str">
        <f t="shared" ca="1" si="8"/>
        <v>M5:U5</v>
      </c>
      <c r="M12" t="str">
        <f t="shared" ca="1" si="9"/>
        <v/>
      </c>
      <c r="N12"/>
      <c r="P12" s="38"/>
      <c r="Q12" s="38"/>
      <c r="R12" s="2">
        <f t="shared" si="12"/>
        <v>0</v>
      </c>
      <c r="S12" s="2">
        <f t="shared" si="12"/>
        <v>0</v>
      </c>
      <c r="T12" s="2">
        <f t="shared" si="12"/>
        <v>0</v>
      </c>
      <c r="U12" s="2">
        <f t="shared" si="11"/>
        <v>1000000</v>
      </c>
    </row>
    <row r="16" spans="1:23" ht="18">
      <c r="B16" s="66" t="s">
        <v>10</v>
      </c>
      <c r="C16" s="66" t="s">
        <v>134</v>
      </c>
      <c r="E16" s="66"/>
      <c r="G16" s="68"/>
      <c r="N16" s="34" t="s">
        <v>15</v>
      </c>
      <c r="O16" s="35"/>
      <c r="P16" s="35"/>
      <c r="Q16" s="36"/>
      <c r="R16" s="36"/>
      <c r="S16" s="36"/>
      <c r="T16" s="36"/>
      <c r="U16" s="37"/>
      <c r="V16" s="37"/>
      <c r="W16" s="37"/>
    </row>
    <row r="17" spans="1:21" ht="15.75" customHeight="1">
      <c r="B17" s="66"/>
      <c r="D17" s="66"/>
      <c r="E17" s="74"/>
      <c r="N17"/>
      <c r="R17" s="2"/>
      <c r="S17" s="2"/>
      <c r="T17" s="2"/>
    </row>
    <row r="18" spans="1:21" ht="15.75" thickBot="1">
      <c r="A18" s="87" t="s">
        <v>50</v>
      </c>
      <c r="B18" s="10" t="s">
        <v>9</v>
      </c>
      <c r="C18" s="10" t="s">
        <v>62</v>
      </c>
      <c r="D18" s="10" t="s">
        <v>6</v>
      </c>
      <c r="E18" s="10" t="s">
        <v>7</v>
      </c>
      <c r="F18" s="10" t="s">
        <v>49</v>
      </c>
      <c r="G18" s="43" t="s">
        <v>13</v>
      </c>
      <c r="H18" s="40" t="s">
        <v>54</v>
      </c>
      <c r="I18" s="40" t="s">
        <v>51</v>
      </c>
      <c r="J18" s="40" t="s">
        <v>52</v>
      </c>
      <c r="K18" s="40" t="s">
        <v>53</v>
      </c>
      <c r="L18" s="40" t="s">
        <v>24</v>
      </c>
      <c r="M18" s="12" t="s">
        <v>23</v>
      </c>
      <c r="N18" s="11" t="s">
        <v>62</v>
      </c>
      <c r="O18" s="13" t="s">
        <v>13</v>
      </c>
      <c r="P18" s="39" t="s">
        <v>55</v>
      </c>
      <c r="Q18" s="39" t="s">
        <v>56</v>
      </c>
      <c r="R18" s="14" t="s">
        <v>19</v>
      </c>
      <c r="S18" s="14" t="s">
        <v>20</v>
      </c>
      <c r="T18" s="14" t="s">
        <v>21</v>
      </c>
      <c r="U18" s="12" t="s">
        <v>22</v>
      </c>
    </row>
    <row r="19" spans="1:21" ht="15">
      <c r="B19" s="77"/>
      <c r="C19" s="77"/>
      <c r="D19" s="77"/>
      <c r="E19" s="77"/>
      <c r="F19" s="77"/>
      <c r="G19" s="78"/>
      <c r="H19" s="38"/>
      <c r="I19" s="38"/>
      <c r="N19"/>
      <c r="P19" s="38"/>
      <c r="Q19" s="38"/>
      <c r="R19" s="2"/>
      <c r="S19" s="2"/>
      <c r="T19" s="2"/>
    </row>
    <row r="20" spans="1:21">
      <c r="A20" s="86" t="str">
        <f t="shared" ref="A20:A38" si="13">IF(AND(N21=""),1,"")</f>
        <v/>
      </c>
      <c r="B20" s="84">
        <f t="shared" ref="B20:B38" si="14">IF(B19="",1,B19+1)</f>
        <v>1</v>
      </c>
      <c r="C20" s="84">
        <f t="shared" ref="C20:C38" ca="1" si="15">IF(M20="","",VLOOKUP($B20,INDIRECT(L20),2,FALSE))</f>
        <v>1</v>
      </c>
      <c r="D20" s="67" t="str">
        <f t="shared" ref="D20:D38" ca="1" si="16">IF($C20="","",IF(ISERROR(VLOOKUP(C20,Athletes,2,FALSE)),"Unknown Athlete",PROPER(VLOOKUP(C20,Athletes,2,FALSE))))</f>
        <v>Milly Hancock</v>
      </c>
      <c r="E20" s="67" t="str">
        <f t="shared" ref="E20:E38" ca="1" si="17">IF($C20="","",IF(VLOOKUP(C20,Athletes,3,FALSE)="","",VLOOKUP(C20,Athletes,3,FALSE)))</f>
        <v>CAC</v>
      </c>
      <c r="F20" s="67" t="str">
        <f t="shared" ref="F20:F38" ca="1" si="18">IF($C20="","",IF(ISERROR(VLOOKUP(C20,Athletes,7,FALSE)),"",VLOOKUP(C20,Athletes,7,FALSE)))</f>
        <v>U12G</v>
      </c>
      <c r="G20" s="85">
        <f t="shared" ref="G20:G38" ca="1" si="19">IF(M20="","",VLOOKUP($B20,INDIRECT(L20),6,FALSE))</f>
        <v>43</v>
      </c>
      <c r="H20" s="38" t="str">
        <f t="shared" ref="H20:H38" ca="1" si="20">"U" &amp; ROW(H20)+1-$B20 &amp; ":U" &amp; ROW(H20)-$B20+VLOOKUP(1,INDIRECT("A" &amp; ROW(H20)+1-$B20 &amp; ":B999"),2,0)</f>
        <v>U20:U38</v>
      </c>
      <c r="I20" s="38" t="str">
        <f t="shared" ref="I20:I38" ca="1" si="21">"R" &amp; ROW(I20)+1-$B20 &amp; ":R" &amp; ROW(I20)-$B20+VLOOKUP(1,INDIRECT("A" &amp; ROW(I20)+1-$B20 &amp; ":B999"),2,0)</f>
        <v>R20:R38</v>
      </c>
      <c r="J20" s="38" t="str">
        <f t="shared" ref="J20:J38" ca="1" si="22">"S" &amp; ROW(J20)+1-$B20 &amp; ":S" &amp; ROW(J20)-$B20+VLOOKUP(1,INDIRECT("A" &amp; ROW(J20)+1-$B20 &amp; ":B999"),2,0)</f>
        <v>S20:S38</v>
      </c>
      <c r="K20" s="38" t="str">
        <f t="shared" ref="K20:K38" ca="1" si="23">"T" &amp; ROW(K20)+1-$B20 &amp; ":T" &amp; ROW(K20)-$B20+VLOOKUP(1,INDIRECT("A" &amp; ROW(K20)+1-$B20 &amp; ":B999"),2,0)</f>
        <v>T20:T38</v>
      </c>
      <c r="L20" s="38" t="str">
        <f t="shared" ref="L20:L38" ca="1" si="24">"M" &amp; ROW(I20)+1-$B20 &amp; ":U" &amp; ROW(I20)-$B20+VLOOKUP(1,INDIRECT("A" &amp; ROW(I20)+1-$B20 &amp; ":B999"),2,0)</f>
        <v>M20:U38</v>
      </c>
      <c r="M20">
        <f t="shared" ref="M20:M38" ca="1" si="25">IF(N20="","",RANK($U20,INDIRECT(H20),1))</f>
        <v>1</v>
      </c>
      <c r="N20">
        <v>1</v>
      </c>
      <c r="O20" s="2">
        <v>43</v>
      </c>
      <c r="P20" s="38">
        <v>0</v>
      </c>
      <c r="Q20" s="38">
        <v>0</v>
      </c>
      <c r="R20" s="2">
        <f t="shared" ref="R20:R38" si="26">O20</f>
        <v>43</v>
      </c>
      <c r="S20" s="2">
        <f t="shared" ref="S20:S38" si="27">P20</f>
        <v>0</v>
      </c>
      <c r="T20" s="2">
        <f t="shared" ref="T20:T38" si="28">Q20</f>
        <v>0</v>
      </c>
      <c r="U20" s="2">
        <f t="shared" ref="U20:U38" si="29">(((10-$R20)*10000)+$S20)*10+$T20+$N20/1000</f>
        <v>-3299999.9989999998</v>
      </c>
    </row>
    <row r="21" spans="1:21">
      <c r="A21" s="86" t="str">
        <f t="shared" si="13"/>
        <v/>
      </c>
      <c r="B21" s="84">
        <f t="shared" si="14"/>
        <v>2</v>
      </c>
      <c r="C21" s="84">
        <f t="shared" ca="1" si="15"/>
        <v>5</v>
      </c>
      <c r="D21" s="67" t="str">
        <f t="shared" ca="1" si="16"/>
        <v>Sam Brereton</v>
      </c>
      <c r="E21" s="67" t="str">
        <f t="shared" ca="1" si="17"/>
        <v>N+P</v>
      </c>
      <c r="F21" s="67" t="str">
        <f t="shared" ca="1" si="18"/>
        <v>U12B</v>
      </c>
      <c r="G21" s="85">
        <f t="shared" ca="1" si="19"/>
        <v>43</v>
      </c>
      <c r="H21" s="38" t="str">
        <f t="shared" ca="1" si="20"/>
        <v>U20:U38</v>
      </c>
      <c r="I21" s="38" t="str">
        <f t="shared" ca="1" si="21"/>
        <v>R20:R38</v>
      </c>
      <c r="J21" s="38" t="str">
        <f t="shared" ca="1" si="22"/>
        <v>S20:S38</v>
      </c>
      <c r="K21" s="38" t="str">
        <f t="shared" ca="1" si="23"/>
        <v>T20:T38</v>
      </c>
      <c r="L21" s="38" t="str">
        <f t="shared" ca="1" si="24"/>
        <v>M20:U38</v>
      </c>
      <c r="M21">
        <f t="shared" ca="1" si="25"/>
        <v>8</v>
      </c>
      <c r="N21">
        <v>2</v>
      </c>
      <c r="O21" s="2">
        <v>36</v>
      </c>
      <c r="P21" s="38">
        <v>0</v>
      </c>
      <c r="Q21" s="38">
        <v>0</v>
      </c>
      <c r="R21" s="2">
        <f t="shared" si="26"/>
        <v>36</v>
      </c>
      <c r="S21" s="2">
        <f t="shared" si="27"/>
        <v>0</v>
      </c>
      <c r="T21" s="2">
        <f t="shared" si="28"/>
        <v>0</v>
      </c>
      <c r="U21" s="2">
        <f t="shared" si="29"/>
        <v>-2599999.9980000001</v>
      </c>
    </row>
    <row r="22" spans="1:21">
      <c r="A22" s="86" t="str">
        <f t="shared" si="13"/>
        <v/>
      </c>
      <c r="B22" s="84">
        <f t="shared" si="14"/>
        <v>3</v>
      </c>
      <c r="C22" s="84">
        <f t="shared" ca="1" si="15"/>
        <v>17</v>
      </c>
      <c r="D22" s="67" t="str">
        <f t="shared" ca="1" si="16"/>
        <v>Kizzy Dymond</v>
      </c>
      <c r="E22" s="67" t="str">
        <f t="shared" ca="1" si="17"/>
        <v>CAC</v>
      </c>
      <c r="F22" s="67" t="str">
        <f t="shared" ca="1" si="18"/>
        <v>U12G</v>
      </c>
      <c r="G22" s="85">
        <f t="shared" ca="1" si="19"/>
        <v>40</v>
      </c>
      <c r="H22" s="38" t="str">
        <f t="shared" ca="1" si="20"/>
        <v>U20:U38</v>
      </c>
      <c r="I22" s="38" t="str">
        <f t="shared" ca="1" si="21"/>
        <v>R20:R38</v>
      </c>
      <c r="J22" s="38" t="str">
        <f t="shared" ca="1" si="22"/>
        <v>S20:S38</v>
      </c>
      <c r="K22" s="38" t="str">
        <f t="shared" ca="1" si="23"/>
        <v>T20:T38</v>
      </c>
      <c r="L22" s="38" t="str">
        <f t="shared" ca="1" si="24"/>
        <v>M20:U38</v>
      </c>
      <c r="M22">
        <f t="shared" ca="1" si="25"/>
        <v>9</v>
      </c>
      <c r="N22">
        <v>3</v>
      </c>
      <c r="O22" s="2">
        <v>35</v>
      </c>
      <c r="P22" s="38">
        <v>0</v>
      </c>
      <c r="Q22" s="38">
        <v>0</v>
      </c>
      <c r="R22" s="2">
        <f t="shared" si="26"/>
        <v>35</v>
      </c>
      <c r="S22" s="2">
        <f t="shared" si="27"/>
        <v>0</v>
      </c>
      <c r="T22" s="2">
        <f t="shared" si="28"/>
        <v>0</v>
      </c>
      <c r="U22" s="2">
        <f t="shared" si="29"/>
        <v>-2499999.997</v>
      </c>
    </row>
    <row r="23" spans="1:21">
      <c r="A23" s="86" t="str">
        <f t="shared" si="13"/>
        <v/>
      </c>
      <c r="B23" s="84">
        <f t="shared" si="14"/>
        <v>4</v>
      </c>
      <c r="C23" s="84">
        <f t="shared" ca="1" si="15"/>
        <v>11</v>
      </c>
      <c r="D23" s="67" t="str">
        <f t="shared" ca="1" si="16"/>
        <v>Zoe Lawrence</v>
      </c>
      <c r="E23" s="67" t="str">
        <f t="shared" ca="1" si="17"/>
        <v>CAC</v>
      </c>
      <c r="F23" s="67" t="str">
        <f t="shared" ca="1" si="18"/>
        <v>U11G</v>
      </c>
      <c r="G23" s="85">
        <f t="shared" ca="1" si="19"/>
        <v>38</v>
      </c>
      <c r="H23" s="38" t="str">
        <f t="shared" ca="1" si="20"/>
        <v>U20:U38</v>
      </c>
      <c r="I23" s="38" t="str">
        <f t="shared" ca="1" si="21"/>
        <v>R20:R38</v>
      </c>
      <c r="J23" s="38" t="str">
        <f t="shared" ca="1" si="22"/>
        <v>S20:S38</v>
      </c>
      <c r="K23" s="38" t="str">
        <f t="shared" ca="1" si="23"/>
        <v>T20:T38</v>
      </c>
      <c r="L23" s="38" t="str">
        <f t="shared" ca="1" si="24"/>
        <v>M20:U38</v>
      </c>
      <c r="M23">
        <f t="shared" ca="1" si="25"/>
        <v>16</v>
      </c>
      <c r="N23">
        <v>4</v>
      </c>
      <c r="O23" s="2">
        <v>29</v>
      </c>
      <c r="P23" s="38">
        <v>0</v>
      </c>
      <c r="Q23" s="38">
        <v>0</v>
      </c>
      <c r="R23" s="2">
        <f t="shared" si="26"/>
        <v>29</v>
      </c>
      <c r="S23" s="2">
        <f t="shared" si="27"/>
        <v>0</v>
      </c>
      <c r="T23" s="2">
        <f t="shared" si="28"/>
        <v>0</v>
      </c>
      <c r="U23" s="2">
        <f t="shared" si="29"/>
        <v>-1899999.996</v>
      </c>
    </row>
    <row r="24" spans="1:21">
      <c r="A24" s="86" t="str">
        <f t="shared" si="13"/>
        <v/>
      </c>
      <c r="B24" s="84">
        <f t="shared" si="14"/>
        <v>5</v>
      </c>
      <c r="C24" s="84">
        <f t="shared" ca="1" si="15"/>
        <v>12</v>
      </c>
      <c r="D24" s="67" t="str">
        <f t="shared" ca="1" si="16"/>
        <v>Catherine Groves</v>
      </c>
      <c r="E24" s="67" t="str">
        <f t="shared" ca="1" si="17"/>
        <v>CAC</v>
      </c>
      <c r="F24" s="67" t="str">
        <f t="shared" ca="1" si="18"/>
        <v>U11G</v>
      </c>
      <c r="G24" s="85">
        <f t="shared" ca="1" si="19"/>
        <v>38</v>
      </c>
      <c r="H24" s="38" t="str">
        <f t="shared" ca="1" si="20"/>
        <v>U20:U38</v>
      </c>
      <c r="I24" s="38" t="str">
        <f t="shared" ca="1" si="21"/>
        <v>R20:R38</v>
      </c>
      <c r="J24" s="38" t="str">
        <f t="shared" ca="1" si="22"/>
        <v>S20:S38</v>
      </c>
      <c r="K24" s="38" t="str">
        <f t="shared" ca="1" si="23"/>
        <v>T20:T38</v>
      </c>
      <c r="L24" s="38" t="str">
        <f t="shared" ca="1" si="24"/>
        <v>M20:U38</v>
      </c>
      <c r="M24">
        <f t="shared" ca="1" si="25"/>
        <v>2</v>
      </c>
      <c r="N24">
        <v>5</v>
      </c>
      <c r="O24" s="2">
        <v>43</v>
      </c>
      <c r="P24" s="38">
        <v>0</v>
      </c>
      <c r="Q24" s="38">
        <v>0</v>
      </c>
      <c r="R24" s="2">
        <f t="shared" si="26"/>
        <v>43</v>
      </c>
      <c r="S24" s="2">
        <f t="shared" si="27"/>
        <v>0</v>
      </c>
      <c r="T24" s="2">
        <f t="shared" si="28"/>
        <v>0</v>
      </c>
      <c r="U24" s="2">
        <f t="shared" si="29"/>
        <v>-3299999.9950000001</v>
      </c>
    </row>
    <row r="25" spans="1:21">
      <c r="A25" s="86" t="str">
        <f t="shared" si="13"/>
        <v/>
      </c>
      <c r="B25" s="84">
        <f t="shared" si="14"/>
        <v>6</v>
      </c>
      <c r="C25" s="84">
        <f t="shared" ca="1" si="15"/>
        <v>19</v>
      </c>
      <c r="D25" s="67" t="str">
        <f t="shared" ca="1" si="16"/>
        <v>Isaac Ketterer</v>
      </c>
      <c r="E25" s="67" t="str">
        <f t="shared" ca="1" si="17"/>
        <v>N+P</v>
      </c>
      <c r="F25" s="67" t="str">
        <f t="shared" ca="1" si="18"/>
        <v>U10B</v>
      </c>
      <c r="G25" s="85">
        <f t="shared" ca="1" si="19"/>
        <v>38</v>
      </c>
      <c r="H25" s="38" t="str">
        <f t="shared" ca="1" si="20"/>
        <v>U20:U38</v>
      </c>
      <c r="I25" s="38" t="str">
        <f t="shared" ca="1" si="21"/>
        <v>R20:R38</v>
      </c>
      <c r="J25" s="38" t="str">
        <f t="shared" ca="1" si="22"/>
        <v>S20:S38</v>
      </c>
      <c r="K25" s="38" t="str">
        <f t="shared" ca="1" si="23"/>
        <v>T20:T38</v>
      </c>
      <c r="L25" s="38" t="str">
        <f t="shared" ca="1" si="24"/>
        <v>M20:U38</v>
      </c>
      <c r="M25">
        <f t="shared" ca="1" si="25"/>
        <v>14</v>
      </c>
      <c r="N25">
        <v>6</v>
      </c>
      <c r="O25" s="2">
        <v>33</v>
      </c>
      <c r="P25" s="38">
        <v>0</v>
      </c>
      <c r="Q25" s="38">
        <v>0</v>
      </c>
      <c r="R25" s="2">
        <f t="shared" si="26"/>
        <v>33</v>
      </c>
      <c r="S25" s="2">
        <f t="shared" si="27"/>
        <v>0</v>
      </c>
      <c r="T25" s="2">
        <f t="shared" si="28"/>
        <v>0</v>
      </c>
      <c r="U25" s="2">
        <f t="shared" si="29"/>
        <v>-2299999.9939999999</v>
      </c>
    </row>
    <row r="26" spans="1:21">
      <c r="A26" s="86" t="str">
        <f t="shared" si="13"/>
        <v/>
      </c>
      <c r="B26" s="84">
        <f t="shared" si="14"/>
        <v>7</v>
      </c>
      <c r="C26" s="84">
        <f t="shared" ca="1" si="15"/>
        <v>14</v>
      </c>
      <c r="D26" s="67" t="str">
        <f t="shared" ca="1" si="16"/>
        <v>Jessica White</v>
      </c>
      <c r="E26" s="67" t="str">
        <f t="shared" ca="1" si="17"/>
        <v>CAC</v>
      </c>
      <c r="F26" s="67" t="str">
        <f t="shared" ca="1" si="18"/>
        <v>U12B</v>
      </c>
      <c r="G26" s="85">
        <f t="shared" ca="1" si="19"/>
        <v>37</v>
      </c>
      <c r="H26" s="38" t="str">
        <f t="shared" ca="1" si="20"/>
        <v>U20:U38</v>
      </c>
      <c r="I26" s="38" t="str">
        <f t="shared" ca="1" si="21"/>
        <v>R20:R38</v>
      </c>
      <c r="J26" s="38" t="str">
        <f t="shared" ca="1" si="22"/>
        <v>S20:S38</v>
      </c>
      <c r="K26" s="38" t="str">
        <f t="shared" ca="1" si="23"/>
        <v>T20:T38</v>
      </c>
      <c r="L26" s="38" t="str">
        <f t="shared" ca="1" si="24"/>
        <v>M20:U38</v>
      </c>
      <c r="M26">
        <f t="shared" ca="1" si="25"/>
        <v>15</v>
      </c>
      <c r="N26">
        <v>7</v>
      </c>
      <c r="O26" s="2">
        <v>30</v>
      </c>
      <c r="P26" s="38">
        <v>0</v>
      </c>
      <c r="Q26" s="38">
        <v>0</v>
      </c>
      <c r="R26" s="2">
        <f t="shared" si="26"/>
        <v>30</v>
      </c>
      <c r="S26" s="2">
        <f t="shared" si="27"/>
        <v>0</v>
      </c>
      <c r="T26" s="2">
        <f t="shared" si="28"/>
        <v>0</v>
      </c>
      <c r="U26" s="2">
        <f t="shared" si="29"/>
        <v>-1999999.993</v>
      </c>
    </row>
    <row r="27" spans="1:21">
      <c r="A27" s="86" t="str">
        <f t="shared" si="13"/>
        <v/>
      </c>
      <c r="B27" s="84">
        <f t="shared" si="14"/>
        <v>8</v>
      </c>
      <c r="C27" s="84">
        <f t="shared" ca="1" si="15"/>
        <v>2</v>
      </c>
      <c r="D27" s="67" t="str">
        <f t="shared" ca="1" si="16"/>
        <v>Leon Smith</v>
      </c>
      <c r="E27" s="67" t="str">
        <f t="shared" ca="1" si="17"/>
        <v>CAC</v>
      </c>
      <c r="F27" s="67" t="str">
        <f t="shared" ca="1" si="18"/>
        <v>U12B</v>
      </c>
      <c r="G27" s="85">
        <f t="shared" ca="1" si="19"/>
        <v>36</v>
      </c>
      <c r="H27" s="38" t="str">
        <f t="shared" ca="1" si="20"/>
        <v>U20:U38</v>
      </c>
      <c r="I27" s="38" t="str">
        <f t="shared" ca="1" si="21"/>
        <v>R20:R38</v>
      </c>
      <c r="J27" s="38" t="str">
        <f t="shared" ca="1" si="22"/>
        <v>S20:S38</v>
      </c>
      <c r="K27" s="38" t="str">
        <f t="shared" ca="1" si="23"/>
        <v>T20:T38</v>
      </c>
      <c r="L27" s="38" t="str">
        <f t="shared" ca="1" si="24"/>
        <v>M20:U38</v>
      </c>
      <c r="M27">
        <f t="shared" ca="1" si="25"/>
        <v>17</v>
      </c>
      <c r="N27">
        <v>8</v>
      </c>
      <c r="O27" s="2">
        <v>28</v>
      </c>
      <c r="P27" s="38">
        <v>0</v>
      </c>
      <c r="Q27" s="38">
        <v>0</v>
      </c>
      <c r="R27" s="2">
        <f t="shared" si="26"/>
        <v>28</v>
      </c>
      <c r="S27" s="2">
        <f t="shared" si="27"/>
        <v>0</v>
      </c>
      <c r="T27" s="2">
        <f t="shared" si="28"/>
        <v>0</v>
      </c>
      <c r="U27" s="2">
        <f t="shared" si="29"/>
        <v>-1799999.9920000001</v>
      </c>
    </row>
    <row r="28" spans="1:21">
      <c r="A28" s="86" t="str">
        <f t="shared" si="13"/>
        <v/>
      </c>
      <c r="B28" s="84">
        <f t="shared" si="14"/>
        <v>9</v>
      </c>
      <c r="C28" s="84">
        <f t="shared" ca="1" si="15"/>
        <v>3</v>
      </c>
      <c r="D28" s="67" t="str">
        <f t="shared" ca="1" si="16"/>
        <v>Kerenza Riley</v>
      </c>
      <c r="E28" s="67" t="str">
        <f t="shared" ca="1" si="17"/>
        <v>CAC</v>
      </c>
      <c r="F28" s="67" t="str">
        <f t="shared" ca="1" si="18"/>
        <v>U12G</v>
      </c>
      <c r="G28" s="85">
        <f t="shared" ca="1" si="19"/>
        <v>35</v>
      </c>
      <c r="H28" s="38" t="str">
        <f t="shared" ca="1" si="20"/>
        <v>U20:U38</v>
      </c>
      <c r="I28" s="38" t="str">
        <f t="shared" ca="1" si="21"/>
        <v>R20:R38</v>
      </c>
      <c r="J28" s="38" t="str">
        <f t="shared" ca="1" si="22"/>
        <v>S20:S38</v>
      </c>
      <c r="K28" s="38" t="str">
        <f t="shared" ca="1" si="23"/>
        <v>T20:T38</v>
      </c>
      <c r="L28" s="38" t="str">
        <f t="shared" ca="1" si="24"/>
        <v>M20:U38</v>
      </c>
      <c r="M28">
        <f t="shared" ca="1" si="25"/>
        <v>19</v>
      </c>
      <c r="N28">
        <v>9</v>
      </c>
      <c r="O28" s="2">
        <v>27</v>
      </c>
      <c r="P28" s="38">
        <v>0</v>
      </c>
      <c r="Q28" s="38">
        <v>0</v>
      </c>
      <c r="R28" s="2">
        <f t="shared" si="26"/>
        <v>27</v>
      </c>
      <c r="S28" s="2">
        <f t="shared" si="27"/>
        <v>0</v>
      </c>
      <c r="T28" s="2">
        <f t="shared" si="28"/>
        <v>0</v>
      </c>
      <c r="U28" s="2">
        <f t="shared" si="29"/>
        <v>-1699999.9909999999</v>
      </c>
    </row>
    <row r="29" spans="1:21">
      <c r="A29" s="86" t="str">
        <f t="shared" si="13"/>
        <v/>
      </c>
      <c r="B29" s="84">
        <f t="shared" si="14"/>
        <v>10</v>
      </c>
      <c r="C29" s="84">
        <f t="shared" ca="1" si="15"/>
        <v>13</v>
      </c>
      <c r="D29" s="67" t="str">
        <f t="shared" ca="1" si="16"/>
        <v>Ayden Daiearnshaw</v>
      </c>
      <c r="E29" s="67" t="str">
        <f t="shared" ca="1" si="17"/>
        <v>CAC</v>
      </c>
      <c r="F29" s="67" t="str">
        <f t="shared" ca="1" si="18"/>
        <v>U10B</v>
      </c>
      <c r="G29" s="85">
        <f t="shared" ca="1" si="19"/>
        <v>35</v>
      </c>
      <c r="H29" s="38" t="str">
        <f t="shared" ca="1" si="20"/>
        <v>U20:U38</v>
      </c>
      <c r="I29" s="38" t="str">
        <f t="shared" ca="1" si="21"/>
        <v>R20:R38</v>
      </c>
      <c r="J29" s="38" t="str">
        <f t="shared" ca="1" si="22"/>
        <v>S20:S38</v>
      </c>
      <c r="K29" s="38" t="str">
        <f t="shared" ca="1" si="23"/>
        <v>T20:T38</v>
      </c>
      <c r="L29" s="38" t="str">
        <f t="shared" ca="1" si="24"/>
        <v>M20:U38</v>
      </c>
      <c r="M29">
        <f t="shared" ca="1" si="25"/>
        <v>18</v>
      </c>
      <c r="N29">
        <v>10</v>
      </c>
      <c r="O29" s="2">
        <v>28</v>
      </c>
      <c r="P29" s="38">
        <v>0</v>
      </c>
      <c r="Q29" s="38">
        <v>0</v>
      </c>
      <c r="R29" s="2">
        <f t="shared" si="26"/>
        <v>28</v>
      </c>
      <c r="S29" s="2">
        <f t="shared" si="27"/>
        <v>0</v>
      </c>
      <c r="T29" s="2">
        <f t="shared" si="28"/>
        <v>0</v>
      </c>
      <c r="U29" s="2">
        <f t="shared" si="29"/>
        <v>-1799999.99</v>
      </c>
    </row>
    <row r="30" spans="1:21">
      <c r="A30" s="86" t="str">
        <f t="shared" si="13"/>
        <v/>
      </c>
      <c r="B30" s="84">
        <f t="shared" si="14"/>
        <v>11</v>
      </c>
      <c r="C30" s="84">
        <f t="shared" ca="1" si="15"/>
        <v>16</v>
      </c>
      <c r="D30" s="67" t="str">
        <f t="shared" ca="1" si="16"/>
        <v>Kaitlin Keaney</v>
      </c>
      <c r="E30" s="67" t="str">
        <f t="shared" ca="1" si="17"/>
        <v>CAC</v>
      </c>
      <c r="F30" s="67" t="str">
        <f t="shared" ca="1" si="18"/>
        <v>U10G</v>
      </c>
      <c r="G30" s="85">
        <f t="shared" ca="1" si="19"/>
        <v>35</v>
      </c>
      <c r="H30" s="38" t="str">
        <f t="shared" ca="1" si="20"/>
        <v>U20:U38</v>
      </c>
      <c r="I30" s="38" t="str">
        <f t="shared" ca="1" si="21"/>
        <v>R20:R38</v>
      </c>
      <c r="J30" s="38" t="str">
        <f t="shared" ca="1" si="22"/>
        <v>S20:S38</v>
      </c>
      <c r="K30" s="38" t="str">
        <f t="shared" ca="1" si="23"/>
        <v>T20:T38</v>
      </c>
      <c r="L30" s="38" t="str">
        <f t="shared" ca="1" si="24"/>
        <v>M20:U38</v>
      </c>
      <c r="M30">
        <f t="shared" ca="1" si="25"/>
        <v>4</v>
      </c>
      <c r="N30">
        <v>11</v>
      </c>
      <c r="O30" s="2">
        <v>38</v>
      </c>
      <c r="P30" s="38">
        <v>0</v>
      </c>
      <c r="Q30" s="38">
        <v>0</v>
      </c>
      <c r="R30" s="2">
        <f t="shared" si="26"/>
        <v>38</v>
      </c>
      <c r="S30" s="2">
        <f t="shared" si="27"/>
        <v>0</v>
      </c>
      <c r="T30" s="2">
        <f t="shared" si="28"/>
        <v>0</v>
      </c>
      <c r="U30" s="2">
        <f t="shared" si="29"/>
        <v>-2799999.9890000001</v>
      </c>
    </row>
    <row r="31" spans="1:21">
      <c r="A31" s="86" t="str">
        <f t="shared" si="13"/>
        <v/>
      </c>
      <c r="B31" s="84">
        <f t="shared" si="14"/>
        <v>12</v>
      </c>
      <c r="C31" s="84">
        <f t="shared" ca="1" si="15"/>
        <v>18</v>
      </c>
      <c r="D31" s="67" t="str">
        <f t="shared" ca="1" si="16"/>
        <v>Jenna Dymond</v>
      </c>
      <c r="E31" s="67" t="str">
        <f t="shared" ca="1" si="17"/>
        <v>CAC</v>
      </c>
      <c r="F31" s="67" t="str">
        <f t="shared" ca="1" si="18"/>
        <v>U12G</v>
      </c>
      <c r="G31" s="85">
        <f t="shared" ca="1" si="19"/>
        <v>35</v>
      </c>
      <c r="H31" s="38" t="str">
        <f t="shared" ca="1" si="20"/>
        <v>U20:U38</v>
      </c>
      <c r="I31" s="38" t="str">
        <f t="shared" ca="1" si="21"/>
        <v>R20:R38</v>
      </c>
      <c r="J31" s="38" t="str">
        <f t="shared" ca="1" si="22"/>
        <v>S20:S38</v>
      </c>
      <c r="K31" s="38" t="str">
        <f t="shared" ca="1" si="23"/>
        <v>T20:T38</v>
      </c>
      <c r="L31" s="38" t="str">
        <f t="shared" ca="1" si="24"/>
        <v>M20:U38</v>
      </c>
      <c r="M31">
        <f t="shared" ca="1" si="25"/>
        <v>5</v>
      </c>
      <c r="N31">
        <v>12</v>
      </c>
      <c r="O31" s="2">
        <v>38</v>
      </c>
      <c r="P31" s="38">
        <v>0</v>
      </c>
      <c r="Q31" s="38">
        <v>0</v>
      </c>
      <c r="R31" s="2">
        <f t="shared" si="26"/>
        <v>38</v>
      </c>
      <c r="S31" s="2">
        <f t="shared" si="27"/>
        <v>0</v>
      </c>
      <c r="T31" s="2">
        <f t="shared" si="28"/>
        <v>0</v>
      </c>
      <c r="U31" s="2">
        <f t="shared" si="29"/>
        <v>-2799999.9879999999</v>
      </c>
    </row>
    <row r="32" spans="1:21">
      <c r="A32" s="86" t="str">
        <f t="shared" si="13"/>
        <v/>
      </c>
      <c r="B32" s="84">
        <f t="shared" si="14"/>
        <v>13</v>
      </c>
      <c r="C32" s="84">
        <f t="shared" ca="1" si="15"/>
        <v>15</v>
      </c>
      <c r="D32" s="67" t="str">
        <f t="shared" ca="1" si="16"/>
        <v>Rhys Johns</v>
      </c>
      <c r="E32" s="67" t="str">
        <f t="shared" ca="1" si="17"/>
        <v>CAC</v>
      </c>
      <c r="F32" s="67" t="str">
        <f t="shared" ca="1" si="18"/>
        <v>U11B</v>
      </c>
      <c r="G32" s="85">
        <f t="shared" ca="1" si="19"/>
        <v>34</v>
      </c>
      <c r="H32" s="38" t="str">
        <f t="shared" ca="1" si="20"/>
        <v>U20:U38</v>
      </c>
      <c r="I32" s="38" t="str">
        <f t="shared" ca="1" si="21"/>
        <v>R20:R38</v>
      </c>
      <c r="J32" s="38" t="str">
        <f t="shared" ca="1" si="22"/>
        <v>S20:S38</v>
      </c>
      <c r="K32" s="38" t="str">
        <f t="shared" ca="1" si="23"/>
        <v>T20:T38</v>
      </c>
      <c r="L32" s="38" t="str">
        <f t="shared" ca="1" si="24"/>
        <v>M20:U38</v>
      </c>
      <c r="M32">
        <f t="shared" ca="1" si="25"/>
        <v>10</v>
      </c>
      <c r="N32">
        <v>13</v>
      </c>
      <c r="O32" s="2">
        <v>35</v>
      </c>
      <c r="P32" s="38">
        <v>0</v>
      </c>
      <c r="Q32" s="38">
        <v>0</v>
      </c>
      <c r="R32" s="2">
        <f t="shared" si="26"/>
        <v>35</v>
      </c>
      <c r="S32" s="2">
        <f t="shared" si="27"/>
        <v>0</v>
      </c>
      <c r="T32" s="2">
        <f t="shared" si="28"/>
        <v>0</v>
      </c>
      <c r="U32" s="2">
        <f t="shared" si="29"/>
        <v>-2499999.9870000002</v>
      </c>
    </row>
    <row r="33" spans="1:23">
      <c r="A33" s="86" t="str">
        <f t="shared" si="13"/>
        <v/>
      </c>
      <c r="B33" s="84">
        <f t="shared" si="14"/>
        <v>14</v>
      </c>
      <c r="C33" s="84">
        <f t="shared" ca="1" si="15"/>
        <v>6</v>
      </c>
      <c r="D33" s="67" t="str">
        <f t="shared" ca="1" si="16"/>
        <v>Thomas Keaney</v>
      </c>
      <c r="E33" s="67" t="str">
        <f t="shared" ca="1" si="17"/>
        <v>CAC</v>
      </c>
      <c r="F33" s="67" t="str">
        <f t="shared" ca="1" si="18"/>
        <v>U10B</v>
      </c>
      <c r="G33" s="85">
        <f t="shared" ca="1" si="19"/>
        <v>33</v>
      </c>
      <c r="H33" s="38" t="str">
        <f t="shared" ca="1" si="20"/>
        <v>U20:U38</v>
      </c>
      <c r="I33" s="38" t="str">
        <f t="shared" ca="1" si="21"/>
        <v>R20:R38</v>
      </c>
      <c r="J33" s="38" t="str">
        <f t="shared" ca="1" si="22"/>
        <v>S20:S38</v>
      </c>
      <c r="K33" s="38" t="str">
        <f t="shared" ca="1" si="23"/>
        <v>T20:T38</v>
      </c>
      <c r="L33" s="38" t="str">
        <f t="shared" ca="1" si="24"/>
        <v>M20:U38</v>
      </c>
      <c r="M33">
        <f t="shared" ca="1" si="25"/>
        <v>7</v>
      </c>
      <c r="N33">
        <v>14</v>
      </c>
      <c r="O33" s="2">
        <v>37</v>
      </c>
      <c r="P33" s="38">
        <v>0</v>
      </c>
      <c r="Q33" s="38">
        <v>0</v>
      </c>
      <c r="R33" s="2">
        <f t="shared" si="26"/>
        <v>37</v>
      </c>
      <c r="S33" s="2">
        <f t="shared" si="27"/>
        <v>0</v>
      </c>
      <c r="T33" s="2">
        <f t="shared" si="28"/>
        <v>0</v>
      </c>
      <c r="U33" s="2">
        <f t="shared" si="29"/>
        <v>-2699999.986</v>
      </c>
    </row>
    <row r="34" spans="1:23">
      <c r="A34" s="86" t="str">
        <f t="shared" si="13"/>
        <v/>
      </c>
      <c r="B34" s="84">
        <f t="shared" si="14"/>
        <v>15</v>
      </c>
      <c r="C34" s="84">
        <f t="shared" ca="1" si="15"/>
        <v>7</v>
      </c>
      <c r="D34" s="67" t="str">
        <f t="shared" ca="1" si="16"/>
        <v>Abbie Downing</v>
      </c>
      <c r="E34" s="67" t="str">
        <f t="shared" ca="1" si="17"/>
        <v>CAC</v>
      </c>
      <c r="F34" s="67" t="str">
        <f t="shared" ca="1" si="18"/>
        <v>U10G</v>
      </c>
      <c r="G34" s="85">
        <f t="shared" ca="1" si="19"/>
        <v>30</v>
      </c>
      <c r="H34" s="38" t="str">
        <f t="shared" ca="1" si="20"/>
        <v>U20:U38</v>
      </c>
      <c r="I34" s="38" t="str">
        <f t="shared" ca="1" si="21"/>
        <v>R20:R38</v>
      </c>
      <c r="J34" s="38" t="str">
        <f t="shared" ca="1" si="22"/>
        <v>S20:S38</v>
      </c>
      <c r="K34" s="38" t="str">
        <f t="shared" ca="1" si="23"/>
        <v>T20:T38</v>
      </c>
      <c r="L34" s="38" t="str">
        <f t="shared" ca="1" si="24"/>
        <v>M20:U38</v>
      </c>
      <c r="M34">
        <f t="shared" ca="1" si="25"/>
        <v>13</v>
      </c>
      <c r="N34">
        <v>15</v>
      </c>
      <c r="O34" s="2">
        <v>34</v>
      </c>
      <c r="P34" s="38">
        <v>0</v>
      </c>
      <c r="Q34" s="38">
        <v>0</v>
      </c>
      <c r="R34" s="2">
        <f t="shared" si="26"/>
        <v>34</v>
      </c>
      <c r="S34" s="2">
        <f t="shared" si="27"/>
        <v>0</v>
      </c>
      <c r="T34" s="2">
        <f t="shared" si="28"/>
        <v>0</v>
      </c>
      <c r="U34" s="2">
        <f t="shared" si="29"/>
        <v>-2399999.9849999999</v>
      </c>
    </row>
    <row r="35" spans="1:23">
      <c r="A35" s="86" t="str">
        <f t="shared" si="13"/>
        <v/>
      </c>
      <c r="B35" s="84">
        <f t="shared" si="14"/>
        <v>16</v>
      </c>
      <c r="C35" s="84">
        <f t="shared" ca="1" si="15"/>
        <v>4</v>
      </c>
      <c r="D35" s="67" t="str">
        <f t="shared" ca="1" si="16"/>
        <v>Freya Miller</v>
      </c>
      <c r="E35" s="67" t="str">
        <f t="shared" ca="1" si="17"/>
        <v>N+P</v>
      </c>
      <c r="F35" s="67" t="str">
        <f t="shared" ca="1" si="18"/>
        <v>U10G</v>
      </c>
      <c r="G35" s="85">
        <f t="shared" ca="1" si="19"/>
        <v>29</v>
      </c>
      <c r="H35" s="38" t="str">
        <f t="shared" ca="1" si="20"/>
        <v>U20:U38</v>
      </c>
      <c r="I35" s="38" t="str">
        <f t="shared" ca="1" si="21"/>
        <v>R20:R38</v>
      </c>
      <c r="J35" s="38" t="str">
        <f t="shared" ca="1" si="22"/>
        <v>S20:S38</v>
      </c>
      <c r="K35" s="38" t="str">
        <f t="shared" ca="1" si="23"/>
        <v>T20:T38</v>
      </c>
      <c r="L35" s="38" t="str">
        <f t="shared" ca="1" si="24"/>
        <v>M20:U38</v>
      </c>
      <c r="M35">
        <f t="shared" ca="1" si="25"/>
        <v>11</v>
      </c>
      <c r="N35">
        <v>16</v>
      </c>
      <c r="O35" s="2">
        <v>35</v>
      </c>
      <c r="P35" s="38">
        <v>0</v>
      </c>
      <c r="Q35" s="38">
        <v>0</v>
      </c>
      <c r="R35" s="2">
        <f t="shared" si="26"/>
        <v>35</v>
      </c>
      <c r="S35" s="2">
        <f t="shared" si="27"/>
        <v>0</v>
      </c>
      <c r="T35" s="2">
        <f t="shared" si="28"/>
        <v>0</v>
      </c>
      <c r="U35" s="2">
        <f t="shared" si="29"/>
        <v>-2499999.9840000002</v>
      </c>
    </row>
    <row r="36" spans="1:23">
      <c r="A36" s="86" t="str">
        <f t="shared" si="13"/>
        <v/>
      </c>
      <c r="B36" s="84">
        <f t="shared" si="14"/>
        <v>17</v>
      </c>
      <c r="C36" s="84">
        <f t="shared" ca="1" si="15"/>
        <v>8</v>
      </c>
      <c r="D36" s="67" t="str">
        <f t="shared" ca="1" si="16"/>
        <v>Chloe Thomas</v>
      </c>
      <c r="E36" s="67" t="str">
        <f t="shared" ca="1" si="17"/>
        <v>Unattached</v>
      </c>
      <c r="F36" s="67" t="str">
        <f t="shared" ca="1" si="18"/>
        <v>U9G</v>
      </c>
      <c r="G36" s="85">
        <f t="shared" ca="1" si="19"/>
        <v>28</v>
      </c>
      <c r="H36" s="38" t="str">
        <f t="shared" ca="1" si="20"/>
        <v>U20:U38</v>
      </c>
      <c r="I36" s="38" t="str">
        <f t="shared" ca="1" si="21"/>
        <v>R20:R38</v>
      </c>
      <c r="J36" s="38" t="str">
        <f t="shared" ca="1" si="22"/>
        <v>S20:S38</v>
      </c>
      <c r="K36" s="38" t="str">
        <f t="shared" ca="1" si="23"/>
        <v>T20:T38</v>
      </c>
      <c r="L36" s="38" t="str">
        <f t="shared" ca="1" si="24"/>
        <v>M20:U38</v>
      </c>
      <c r="M36">
        <f t="shared" ca="1" si="25"/>
        <v>3</v>
      </c>
      <c r="N36">
        <v>17</v>
      </c>
      <c r="O36" s="2">
        <v>40</v>
      </c>
      <c r="P36" s="38">
        <v>0</v>
      </c>
      <c r="Q36" s="38">
        <v>0</v>
      </c>
      <c r="R36" s="2">
        <f t="shared" si="26"/>
        <v>40</v>
      </c>
      <c r="S36" s="2">
        <f t="shared" si="27"/>
        <v>0</v>
      </c>
      <c r="T36" s="2">
        <f t="shared" si="28"/>
        <v>0</v>
      </c>
      <c r="U36" s="2">
        <f t="shared" si="29"/>
        <v>-2999999.983</v>
      </c>
    </row>
    <row r="37" spans="1:23">
      <c r="A37" s="86" t="str">
        <f t="shared" si="13"/>
        <v/>
      </c>
      <c r="B37" s="84">
        <f t="shared" si="14"/>
        <v>18</v>
      </c>
      <c r="C37" s="84">
        <f t="shared" ca="1" si="15"/>
        <v>10</v>
      </c>
      <c r="D37" s="67" t="str">
        <f t="shared" ca="1" si="16"/>
        <v>Jemma Kearney</v>
      </c>
      <c r="E37" s="67" t="str">
        <f t="shared" ca="1" si="17"/>
        <v>Unattached</v>
      </c>
      <c r="F37" s="67" t="str">
        <f t="shared" ca="1" si="18"/>
        <v>U9G</v>
      </c>
      <c r="G37" s="85">
        <f t="shared" ca="1" si="19"/>
        <v>28</v>
      </c>
      <c r="H37" s="38" t="str">
        <f t="shared" ca="1" si="20"/>
        <v>U20:U38</v>
      </c>
      <c r="I37" s="38" t="str">
        <f t="shared" ca="1" si="21"/>
        <v>R20:R38</v>
      </c>
      <c r="J37" s="38" t="str">
        <f t="shared" ca="1" si="22"/>
        <v>S20:S38</v>
      </c>
      <c r="K37" s="38" t="str">
        <f t="shared" ca="1" si="23"/>
        <v>T20:T38</v>
      </c>
      <c r="L37" s="38" t="str">
        <f t="shared" ca="1" si="24"/>
        <v>M20:U38</v>
      </c>
      <c r="M37">
        <f t="shared" ca="1" si="25"/>
        <v>12</v>
      </c>
      <c r="N37">
        <v>18</v>
      </c>
      <c r="O37" s="2">
        <v>35</v>
      </c>
      <c r="P37" s="38">
        <v>0</v>
      </c>
      <c r="Q37" s="38">
        <v>0</v>
      </c>
      <c r="R37" s="2">
        <f t="shared" si="26"/>
        <v>35</v>
      </c>
      <c r="S37" s="2">
        <f t="shared" si="27"/>
        <v>0</v>
      </c>
      <c r="T37" s="2">
        <f t="shared" si="28"/>
        <v>0</v>
      </c>
      <c r="U37" s="2">
        <f t="shared" si="29"/>
        <v>-2499999.9819999998</v>
      </c>
    </row>
    <row r="38" spans="1:23">
      <c r="A38" s="86">
        <f t="shared" si="13"/>
        <v>1</v>
      </c>
      <c r="B38" s="84">
        <f t="shared" si="14"/>
        <v>19</v>
      </c>
      <c r="C38" s="84">
        <f t="shared" ca="1" si="15"/>
        <v>9</v>
      </c>
      <c r="D38" s="67" t="str">
        <f t="shared" ca="1" si="16"/>
        <v>Morgan Sinden</v>
      </c>
      <c r="E38" s="67" t="str">
        <f t="shared" ca="1" si="17"/>
        <v>CAC</v>
      </c>
      <c r="F38" s="67" t="str">
        <f t="shared" ca="1" si="18"/>
        <v>U10B</v>
      </c>
      <c r="G38" s="85">
        <f t="shared" ca="1" si="19"/>
        <v>27</v>
      </c>
      <c r="H38" s="38" t="str">
        <f t="shared" ca="1" si="20"/>
        <v>U20:U38</v>
      </c>
      <c r="I38" s="38" t="str">
        <f t="shared" ca="1" si="21"/>
        <v>R20:R38</v>
      </c>
      <c r="J38" s="38" t="str">
        <f t="shared" ca="1" si="22"/>
        <v>S20:S38</v>
      </c>
      <c r="K38" s="38" t="str">
        <f t="shared" ca="1" si="23"/>
        <v>T20:T38</v>
      </c>
      <c r="L38" s="38" t="str">
        <f t="shared" ca="1" si="24"/>
        <v>M20:U38</v>
      </c>
      <c r="M38">
        <f t="shared" ca="1" si="25"/>
        <v>6</v>
      </c>
      <c r="N38">
        <v>19</v>
      </c>
      <c r="O38" s="2">
        <v>38</v>
      </c>
      <c r="P38" s="38">
        <v>0</v>
      </c>
      <c r="Q38" s="38">
        <v>0</v>
      </c>
      <c r="R38" s="2">
        <f t="shared" si="26"/>
        <v>38</v>
      </c>
      <c r="S38" s="2">
        <f t="shared" si="27"/>
        <v>0</v>
      </c>
      <c r="T38" s="2">
        <f t="shared" si="28"/>
        <v>0</v>
      </c>
      <c r="U38" s="2">
        <f t="shared" si="29"/>
        <v>-2799999.9810000001</v>
      </c>
    </row>
    <row r="39" spans="1:23">
      <c r="A39"/>
      <c r="B39"/>
      <c r="C39"/>
      <c r="D39"/>
      <c r="E39"/>
      <c r="F39"/>
      <c r="G39"/>
      <c r="J39"/>
      <c r="K39"/>
      <c r="L39"/>
      <c r="N39"/>
      <c r="O39"/>
      <c r="P39"/>
      <c r="Q39"/>
    </row>
    <row r="40" spans="1:23">
      <c r="A40"/>
      <c r="B40"/>
      <c r="C40"/>
      <c r="D40"/>
      <c r="E40"/>
      <c r="F40"/>
      <c r="G40"/>
      <c r="J40"/>
      <c r="K40"/>
      <c r="L40"/>
      <c r="N40"/>
      <c r="O40"/>
      <c r="P40"/>
      <c r="Q40"/>
    </row>
    <row r="41" spans="1:23">
      <c r="A41"/>
      <c r="B41"/>
      <c r="C41"/>
      <c r="D41"/>
      <c r="E41"/>
      <c r="F41"/>
      <c r="G41"/>
      <c r="J41"/>
      <c r="K41"/>
      <c r="L41"/>
      <c r="N41"/>
      <c r="O41"/>
      <c r="P41"/>
      <c r="Q41"/>
    </row>
    <row r="42" spans="1:23" ht="18">
      <c r="B42" s="66" t="s">
        <v>10</v>
      </c>
      <c r="C42" s="66" t="s">
        <v>135</v>
      </c>
      <c r="E42" s="66"/>
      <c r="G42" s="68"/>
      <c r="N42" s="34" t="s">
        <v>15</v>
      </c>
      <c r="O42" s="35"/>
      <c r="P42" s="35"/>
      <c r="Q42" s="36"/>
      <c r="R42" s="36"/>
      <c r="S42" s="36"/>
      <c r="T42" s="36"/>
      <c r="U42" s="37"/>
      <c r="V42" s="37"/>
      <c r="W42" s="37"/>
    </row>
    <row r="43" spans="1:23" ht="15.75" customHeight="1">
      <c r="B43" s="66"/>
      <c r="D43" s="66"/>
      <c r="E43" s="74"/>
      <c r="N43"/>
      <c r="R43" s="2"/>
      <c r="S43" s="2"/>
      <c r="T43" s="2"/>
    </row>
    <row r="44" spans="1:23" ht="15.75" thickBot="1">
      <c r="A44" s="87" t="s">
        <v>50</v>
      </c>
      <c r="B44" s="10" t="s">
        <v>9</v>
      </c>
      <c r="C44" s="10" t="s">
        <v>62</v>
      </c>
      <c r="D44" s="10" t="s">
        <v>6</v>
      </c>
      <c r="E44" s="10" t="s">
        <v>7</v>
      </c>
      <c r="F44" s="10" t="s">
        <v>49</v>
      </c>
      <c r="G44" s="43" t="s">
        <v>13</v>
      </c>
      <c r="H44" s="40" t="s">
        <v>54</v>
      </c>
      <c r="I44" s="40" t="s">
        <v>51</v>
      </c>
      <c r="J44" s="40" t="s">
        <v>52</v>
      </c>
      <c r="K44" s="40" t="s">
        <v>53</v>
      </c>
      <c r="L44" s="40" t="s">
        <v>24</v>
      </c>
      <c r="M44" s="12" t="s">
        <v>23</v>
      </c>
      <c r="N44" s="11" t="s">
        <v>62</v>
      </c>
      <c r="O44" s="13" t="s">
        <v>13</v>
      </c>
      <c r="P44" s="39" t="s">
        <v>55</v>
      </c>
      <c r="Q44" s="39" t="s">
        <v>56</v>
      </c>
      <c r="R44" s="14" t="s">
        <v>19</v>
      </c>
      <c r="S44" s="14" t="s">
        <v>20</v>
      </c>
      <c r="T44" s="14" t="s">
        <v>21</v>
      </c>
      <c r="U44" s="12" t="s">
        <v>22</v>
      </c>
    </row>
    <row r="45" spans="1:23" ht="15">
      <c r="B45" s="77"/>
      <c r="C45" s="77"/>
      <c r="D45" s="77"/>
      <c r="E45" s="77"/>
      <c r="F45" s="77"/>
      <c r="G45" s="78"/>
      <c r="H45" s="38"/>
      <c r="I45" s="38"/>
      <c r="N45"/>
      <c r="P45" s="38"/>
      <c r="Q45" s="38"/>
      <c r="R45" s="2"/>
      <c r="S45" s="2"/>
      <c r="T45" s="2"/>
    </row>
    <row r="46" spans="1:23">
      <c r="A46" s="86" t="str">
        <f>IF(AND(N47=""),1,"")</f>
        <v/>
      </c>
      <c r="B46" s="84">
        <f>IF(B45="",1,B45+1)</f>
        <v>1</v>
      </c>
      <c r="C46" s="84">
        <f ca="1">IF(M46="","",VLOOKUP($B46,INDIRECT(L46),2,FALSE))</f>
        <v>5</v>
      </c>
      <c r="D46" s="67" t="str">
        <f ca="1">IF($C46="","",IF(ISERROR(VLOOKUP(C46,Athletes,2,FALSE)),"Unknown Athlete",PROPER(VLOOKUP(C46,Athletes,2,FALSE))))</f>
        <v>Sam Brereton</v>
      </c>
      <c r="E46" s="67" t="str">
        <f ca="1">IF($C46="","",IF(VLOOKUP(C46,Athletes,3,FALSE)="","",VLOOKUP(C46,Athletes,3,FALSE)))</f>
        <v>N+P</v>
      </c>
      <c r="F46" s="67" t="str">
        <f ca="1">IF($C46="","",IF(ISERROR(VLOOKUP(C46,Athletes,7,FALSE)),"",VLOOKUP(C46,Athletes,7,FALSE)))</f>
        <v>U12B</v>
      </c>
      <c r="G46" s="85">
        <f ca="1">IF(M46="","",VLOOKUP($B46,INDIRECT(L46),6,FALSE))</f>
        <v>43</v>
      </c>
      <c r="H46" s="38" t="str">
        <f ca="1">"U" &amp; ROW(H46)+1-$B46 &amp; ":U" &amp; ROW(H46)-$B46+VLOOKUP(1,INDIRECT("A" &amp; ROW(H46)+1-$B46 &amp; ":B999"),2,0)</f>
        <v>U46:U47</v>
      </c>
      <c r="I46" s="38" t="str">
        <f ca="1">"R" &amp; ROW(I46)+1-$B46 &amp; ":R" &amp; ROW(I46)-$B46+VLOOKUP(1,INDIRECT("A" &amp; ROW(I46)+1-$B46 &amp; ":B999"),2,0)</f>
        <v>R46:R47</v>
      </c>
      <c r="J46" s="38" t="str">
        <f ca="1">"S" &amp; ROW(J46)+1-$B46 &amp; ":S" &amp; ROW(J46)-$B46+VLOOKUP(1,INDIRECT("A" &amp; ROW(J46)+1-$B46 &amp; ":B999"),2,0)</f>
        <v>S46:S47</v>
      </c>
      <c r="K46" s="38" t="str">
        <f ca="1">"T" &amp; ROW(K46)+1-$B46 &amp; ":T" &amp; ROW(K46)-$B46+VLOOKUP(1,INDIRECT("A" &amp; ROW(K46)+1-$B46 &amp; ":B999"),2,0)</f>
        <v>T46:T47</v>
      </c>
      <c r="L46" s="38" t="str">
        <f ca="1">"M" &amp; ROW(I46)+1-$B46 &amp; ":U" &amp; ROW(I46)-$B46+VLOOKUP(1,INDIRECT("A" &amp; ROW(I46)+1-$B46 &amp; ":B999"),2,0)</f>
        <v>M46:U47</v>
      </c>
      <c r="M46">
        <f ca="1">IF(N46="","",RANK($U46,INDIRECT(H46),1))</f>
        <v>1</v>
      </c>
      <c r="N46">
        <v>5</v>
      </c>
      <c r="O46" s="2">
        <v>43</v>
      </c>
      <c r="P46" s="38">
        <v>0</v>
      </c>
      <c r="Q46" s="38">
        <v>0</v>
      </c>
      <c r="R46" s="2">
        <f t="shared" ref="R46:T47" si="30">O46</f>
        <v>43</v>
      </c>
      <c r="S46" s="2">
        <f t="shared" si="30"/>
        <v>0</v>
      </c>
      <c r="T46" s="2">
        <f t="shared" si="30"/>
        <v>0</v>
      </c>
      <c r="U46" s="2">
        <f>(((10-$R46)*10000)+$S46)*10+$T46+$N46/1000</f>
        <v>-3299999.9950000001</v>
      </c>
    </row>
    <row r="47" spans="1:23">
      <c r="A47" s="86">
        <f>IF(AND(N48=""),1,"")</f>
        <v>1</v>
      </c>
      <c r="B47" s="84">
        <f>IF(B46="",1,B46+1)</f>
        <v>2</v>
      </c>
      <c r="C47" s="84">
        <f ca="1">IF(M47="","",VLOOKUP($B47,INDIRECT(L47),2,FALSE))</f>
        <v>2</v>
      </c>
      <c r="D47" s="67" t="str">
        <f ca="1">IF($C47="","",IF(ISERROR(VLOOKUP(C47,Athletes,2,FALSE)),"Unknown Athlete",PROPER(VLOOKUP(C47,Athletes,2,FALSE))))</f>
        <v>Leon Smith</v>
      </c>
      <c r="E47" s="67" t="str">
        <f ca="1">IF($C47="","",IF(VLOOKUP(C47,Athletes,3,FALSE)="","",VLOOKUP(C47,Athletes,3,FALSE)))</f>
        <v>CAC</v>
      </c>
      <c r="F47" s="67" t="str">
        <f ca="1">IF($C47="","",IF(ISERROR(VLOOKUP(C47,Athletes,7,FALSE)),"",VLOOKUP(C47,Athletes,7,FALSE)))</f>
        <v>U12B</v>
      </c>
      <c r="G47" s="85">
        <f ca="1">IF(M47="","",VLOOKUP($B47,INDIRECT(L47),6,FALSE))</f>
        <v>36</v>
      </c>
      <c r="H47" s="38" t="str">
        <f ca="1">"U" &amp; ROW(H47)+1-$B47 &amp; ":U" &amp; ROW(H47)-$B47+VLOOKUP(1,INDIRECT("A" &amp; ROW(H47)+1-$B47 &amp; ":B999"),2,0)</f>
        <v>U46:U47</v>
      </c>
      <c r="I47" s="38" t="str">
        <f ca="1">"R" &amp; ROW(I47)+1-$B47 &amp; ":R" &amp; ROW(I47)-$B47+VLOOKUP(1,INDIRECT("A" &amp; ROW(I47)+1-$B47 &amp; ":B999"),2,0)</f>
        <v>R46:R47</v>
      </c>
      <c r="J47" s="38" t="str">
        <f ca="1">"S" &amp; ROW(J47)+1-$B47 &amp; ":S" &amp; ROW(J47)-$B47+VLOOKUP(1,INDIRECT("A" &amp; ROW(J47)+1-$B47 &amp; ":B999"),2,0)</f>
        <v>S46:S47</v>
      </c>
      <c r="K47" s="38" t="str">
        <f ca="1">"T" &amp; ROW(K47)+1-$B47 &amp; ":T" &amp; ROW(K47)-$B47+VLOOKUP(1,INDIRECT("A" &amp; ROW(K47)+1-$B47 &amp; ":B999"),2,0)</f>
        <v>T46:T47</v>
      </c>
      <c r="L47" s="38" t="str">
        <f ca="1">"M" &amp; ROW(I47)+1-$B47 &amp; ":U" &amp; ROW(I47)-$B47+VLOOKUP(1,INDIRECT("A" &amp; ROW(I47)+1-$B47 &amp; ":B999"),2,0)</f>
        <v>M46:U47</v>
      </c>
      <c r="M47">
        <f ca="1">IF(N47="","",RANK($U47,INDIRECT(H47),1))</f>
        <v>2</v>
      </c>
      <c r="N47">
        <v>2</v>
      </c>
      <c r="O47" s="2">
        <v>36</v>
      </c>
      <c r="P47" s="38">
        <v>0</v>
      </c>
      <c r="Q47" s="38">
        <v>0</v>
      </c>
      <c r="R47" s="2">
        <f t="shared" si="30"/>
        <v>36</v>
      </c>
      <c r="S47" s="2">
        <f t="shared" si="30"/>
        <v>0</v>
      </c>
      <c r="T47" s="2">
        <f t="shared" si="30"/>
        <v>0</v>
      </c>
      <c r="U47" s="2">
        <f>(((10-$R47)*10000)+$S47)*10+$T47+$N47/1000</f>
        <v>-2599999.9980000001</v>
      </c>
    </row>
    <row r="48" spans="1:23">
      <c r="A48"/>
      <c r="B48"/>
      <c r="C48"/>
      <c r="D48"/>
      <c r="E48"/>
      <c r="F48"/>
      <c r="G48"/>
      <c r="J48"/>
      <c r="K48"/>
      <c r="L48"/>
      <c r="N48"/>
      <c r="O48"/>
      <c r="P48"/>
      <c r="Q48"/>
    </row>
    <row r="49" spans="1:23">
      <c r="A49"/>
      <c r="B49"/>
      <c r="C49"/>
      <c r="D49"/>
      <c r="E49"/>
      <c r="F49"/>
      <c r="G49"/>
      <c r="J49"/>
      <c r="K49"/>
      <c r="L49"/>
      <c r="N49"/>
      <c r="O49"/>
      <c r="P49"/>
      <c r="Q49"/>
    </row>
    <row r="50" spans="1:23">
      <c r="A50"/>
      <c r="B50"/>
      <c r="C50"/>
      <c r="D50"/>
      <c r="E50"/>
      <c r="F50"/>
      <c r="G50"/>
      <c r="J50"/>
      <c r="K50"/>
      <c r="L50"/>
      <c r="N50"/>
      <c r="O50"/>
      <c r="P50"/>
      <c r="Q50"/>
    </row>
    <row r="51" spans="1:23" ht="18">
      <c r="B51" s="66" t="s">
        <v>10</v>
      </c>
      <c r="C51" s="66" t="s">
        <v>137</v>
      </c>
      <c r="E51" s="66"/>
      <c r="G51" s="68"/>
      <c r="N51" s="34" t="s">
        <v>15</v>
      </c>
      <c r="O51" s="35"/>
      <c r="P51" s="35"/>
      <c r="Q51" s="36"/>
      <c r="R51" s="36"/>
      <c r="S51" s="36"/>
      <c r="T51" s="36"/>
      <c r="U51" s="37"/>
      <c r="V51" s="37"/>
      <c r="W51" s="37"/>
    </row>
    <row r="52" spans="1:23" ht="15.75" customHeight="1">
      <c r="B52" s="66"/>
      <c r="D52" s="66"/>
      <c r="E52" s="74"/>
      <c r="N52"/>
      <c r="R52" s="2"/>
      <c r="S52" s="2"/>
      <c r="T52" s="2"/>
    </row>
    <row r="53" spans="1:23" ht="15.75" thickBot="1">
      <c r="A53" s="87" t="s">
        <v>50</v>
      </c>
      <c r="B53" s="10" t="s">
        <v>9</v>
      </c>
      <c r="C53" s="10" t="s">
        <v>62</v>
      </c>
      <c r="D53" s="10" t="s">
        <v>6</v>
      </c>
      <c r="E53" s="10" t="s">
        <v>7</v>
      </c>
      <c r="F53" s="10" t="s">
        <v>49</v>
      </c>
      <c r="G53" s="43" t="s">
        <v>13</v>
      </c>
      <c r="H53" s="40" t="s">
        <v>54</v>
      </c>
      <c r="I53" s="40" t="s">
        <v>51</v>
      </c>
      <c r="J53" s="40" t="s">
        <v>52</v>
      </c>
      <c r="K53" s="40" t="s">
        <v>53</v>
      </c>
      <c r="L53" s="40" t="s">
        <v>24</v>
      </c>
      <c r="M53" s="12" t="s">
        <v>23</v>
      </c>
      <c r="N53" s="11" t="s">
        <v>62</v>
      </c>
      <c r="O53" s="13" t="s">
        <v>13</v>
      </c>
      <c r="P53" s="39" t="s">
        <v>55</v>
      </c>
      <c r="Q53" s="39" t="s">
        <v>56</v>
      </c>
      <c r="R53" s="14" t="s">
        <v>19</v>
      </c>
      <c r="S53" s="14" t="s">
        <v>20</v>
      </c>
      <c r="T53" s="14" t="s">
        <v>21</v>
      </c>
      <c r="U53" s="12" t="s">
        <v>22</v>
      </c>
    </row>
    <row r="54" spans="1:23" ht="15">
      <c r="B54" s="77"/>
      <c r="C54" s="77"/>
      <c r="D54" s="77"/>
      <c r="E54" s="77"/>
      <c r="F54" s="77"/>
      <c r="G54" s="78"/>
      <c r="H54" s="38"/>
      <c r="I54" s="38"/>
      <c r="N54"/>
      <c r="P54" s="38"/>
      <c r="Q54" s="38"/>
      <c r="R54" s="2"/>
      <c r="S54" s="2"/>
      <c r="T54" s="2"/>
    </row>
    <row r="55" spans="1:23">
      <c r="A55" s="86" t="str">
        <f>IF(AND(N56=""),1,"")</f>
        <v/>
      </c>
      <c r="B55" s="84">
        <f>IF(B54="",1,B54+1)</f>
        <v>1</v>
      </c>
      <c r="C55" s="84">
        <f ca="1">IF(M55="","",VLOOKUP($B55,INDIRECT(L55),2,FALSE))</f>
        <v>1</v>
      </c>
      <c r="D55" s="67" t="str">
        <f ca="1">IF($C55="","",IF(ISERROR(VLOOKUP(C55,Athletes,2,FALSE)),"Unknown Athlete",PROPER(VLOOKUP(C55,Athletes,2,FALSE))))</f>
        <v>Milly Hancock</v>
      </c>
      <c r="E55" s="67" t="str">
        <f ca="1">IF($C55="","",IF(VLOOKUP(C55,Athletes,3,FALSE)="","",VLOOKUP(C55,Athletes,3,FALSE)))</f>
        <v>CAC</v>
      </c>
      <c r="F55" s="67" t="str">
        <f ca="1">IF($C55="","",IF(ISERROR(VLOOKUP(C55,Athletes,7,FALSE)),"",VLOOKUP(C55,Athletes,7,FALSE)))</f>
        <v>U12G</v>
      </c>
      <c r="G55" s="85">
        <f ca="1">IF(M55="","",VLOOKUP($B55,INDIRECT(L55),6,FALSE))</f>
        <v>43</v>
      </c>
      <c r="H55" s="38" t="str">
        <f ca="1">"U" &amp; ROW(H55)+1-$B55 &amp; ":U" &amp; ROW(H55)-$B55+VLOOKUP(1,INDIRECT("A" &amp; ROW(H55)+1-$B55 &amp; ":B999"),2,0)</f>
        <v>U55:U59</v>
      </c>
      <c r="I55" s="38" t="str">
        <f ca="1">"R" &amp; ROW(I55)+1-$B55 &amp; ":R" &amp; ROW(I55)-$B55+VLOOKUP(1,INDIRECT("A" &amp; ROW(I55)+1-$B55 &amp; ":B999"),2,0)</f>
        <v>R55:R59</v>
      </c>
      <c r="J55" s="38" t="str">
        <f ca="1">"S" &amp; ROW(J55)+1-$B55 &amp; ":S" &amp; ROW(J55)-$B55+VLOOKUP(1,INDIRECT("A" &amp; ROW(J55)+1-$B55 &amp; ":B999"),2,0)</f>
        <v>S55:S59</v>
      </c>
      <c r="K55" s="38" t="str">
        <f ca="1">"T" &amp; ROW(K55)+1-$B55 &amp; ":T" &amp; ROW(K55)-$B55+VLOOKUP(1,INDIRECT("A" &amp; ROW(K55)+1-$B55 &amp; ":B999"),2,0)</f>
        <v>T55:T59</v>
      </c>
      <c r="L55" s="38" t="str">
        <f ca="1">"M" &amp; ROW(I55)+1-$B55 &amp; ":U" &amp; ROW(I55)-$B55+VLOOKUP(1,INDIRECT("A" &amp; ROW(I55)+1-$B55 &amp; ":B999"),2,0)</f>
        <v>M55:U59</v>
      </c>
      <c r="M55">
        <f ca="1">IF(N55="","",RANK($U55,INDIRECT(H55),1))</f>
        <v>2</v>
      </c>
      <c r="N55">
        <v>17</v>
      </c>
      <c r="O55" s="2">
        <v>40</v>
      </c>
      <c r="P55" s="38">
        <v>0</v>
      </c>
      <c r="Q55" s="38">
        <v>0</v>
      </c>
      <c r="R55" s="2">
        <f t="shared" ref="R55:T59" si="31">O55</f>
        <v>40</v>
      </c>
      <c r="S55" s="2">
        <f t="shared" si="31"/>
        <v>0</v>
      </c>
      <c r="T55" s="2">
        <f t="shared" si="31"/>
        <v>0</v>
      </c>
      <c r="U55" s="2">
        <f>(((10-$R55)*10000)+$S55)*10+$T55+$N55/1000</f>
        <v>-2999999.983</v>
      </c>
    </row>
    <row r="56" spans="1:23">
      <c r="A56" s="86" t="str">
        <f>IF(AND(N57=""),1,"")</f>
        <v/>
      </c>
      <c r="B56" s="84">
        <f>IF(B55="",1,B55+1)</f>
        <v>2</v>
      </c>
      <c r="C56" s="84">
        <f ca="1">IF(M56="","",VLOOKUP($B56,INDIRECT(L56),2,FALSE))</f>
        <v>17</v>
      </c>
      <c r="D56" s="67" t="str">
        <f ca="1">IF($C56="","",IF(ISERROR(VLOOKUP(C56,Athletes,2,FALSE)),"Unknown Athlete",PROPER(VLOOKUP(C56,Athletes,2,FALSE))))</f>
        <v>Kizzy Dymond</v>
      </c>
      <c r="E56" s="67" t="str">
        <f ca="1">IF($C56="","",IF(VLOOKUP(C56,Athletes,3,FALSE)="","",VLOOKUP(C56,Athletes,3,FALSE)))</f>
        <v>CAC</v>
      </c>
      <c r="F56" s="67" t="str">
        <f ca="1">IF($C56="","",IF(ISERROR(VLOOKUP(C56,Athletes,7,FALSE)),"",VLOOKUP(C56,Athletes,7,FALSE)))</f>
        <v>U12G</v>
      </c>
      <c r="G56" s="85">
        <f ca="1">IF(M56="","",VLOOKUP($B56,INDIRECT(L56),6,FALSE))</f>
        <v>40</v>
      </c>
      <c r="H56" s="38" t="str">
        <f ca="1">"U" &amp; ROW(H56)+1-$B56 &amp; ":U" &amp; ROW(H56)-$B56+VLOOKUP(1,INDIRECT("A" &amp; ROW(H56)+1-$B56 &amp; ":B999"),2,0)</f>
        <v>U55:U59</v>
      </c>
      <c r="I56" s="38" t="str">
        <f ca="1">"R" &amp; ROW(I56)+1-$B56 &amp; ":R" &amp; ROW(I56)-$B56+VLOOKUP(1,INDIRECT("A" &amp; ROW(I56)+1-$B56 &amp; ":B999"),2,0)</f>
        <v>R55:R59</v>
      </c>
      <c r="J56" s="38" t="str">
        <f ca="1">"S" &amp; ROW(J56)+1-$B56 &amp; ":S" &amp; ROW(J56)-$B56+VLOOKUP(1,INDIRECT("A" &amp; ROW(J56)+1-$B56 &amp; ":B999"),2,0)</f>
        <v>S55:S59</v>
      </c>
      <c r="K56" s="38" t="str">
        <f ca="1">"T" &amp; ROW(K56)+1-$B56 &amp; ":T" &amp; ROW(K56)-$B56+VLOOKUP(1,INDIRECT("A" &amp; ROW(K56)+1-$B56 &amp; ":B999"),2,0)</f>
        <v>T55:T59</v>
      </c>
      <c r="L56" s="38" t="str">
        <f ca="1">"M" &amp; ROW(I56)+1-$B56 &amp; ":U" &amp; ROW(I56)-$B56+VLOOKUP(1,INDIRECT("A" &amp; ROW(I56)+1-$B56 &amp; ":B999"),2,0)</f>
        <v>M55:U59</v>
      </c>
      <c r="M56">
        <f ca="1">IF(N56="","",RANK($U56,INDIRECT(H56),1))</f>
        <v>5</v>
      </c>
      <c r="N56">
        <v>18</v>
      </c>
      <c r="O56" s="2">
        <v>35</v>
      </c>
      <c r="P56" s="38">
        <v>0</v>
      </c>
      <c r="Q56" s="38">
        <v>0</v>
      </c>
      <c r="R56" s="2">
        <f t="shared" si="31"/>
        <v>35</v>
      </c>
      <c r="S56" s="2">
        <f t="shared" si="31"/>
        <v>0</v>
      </c>
      <c r="T56" s="2">
        <f t="shared" si="31"/>
        <v>0</v>
      </c>
      <c r="U56" s="2">
        <f>(((10-$R56)*10000)+$S56)*10+$T56+$N56/1000</f>
        <v>-2499999.9819999998</v>
      </c>
    </row>
    <row r="57" spans="1:23">
      <c r="A57" s="86" t="str">
        <f>IF(AND(N58=""),1,"")</f>
        <v/>
      </c>
      <c r="B57" s="84">
        <f>IF(B56="",1,B56+1)</f>
        <v>3</v>
      </c>
      <c r="C57" s="84">
        <f ca="1">IF(M57="","",VLOOKUP($B57,INDIRECT(L57),2,FALSE))</f>
        <v>14</v>
      </c>
      <c r="D57" s="67" t="str">
        <f ca="1">IF($C57="","",IF(ISERROR(VLOOKUP(C57,Athletes,2,FALSE)),"Unknown Athlete",PROPER(VLOOKUP(C57,Athletes,2,FALSE))))</f>
        <v>Jessica White</v>
      </c>
      <c r="E57" s="67" t="str">
        <f ca="1">IF($C57="","",IF(VLOOKUP(C57,Athletes,3,FALSE)="","",VLOOKUP(C57,Athletes,3,FALSE)))</f>
        <v>CAC</v>
      </c>
      <c r="F57" s="67" t="str">
        <f ca="1">IF($C57="","",IF(ISERROR(VLOOKUP(C57,Athletes,7,FALSE)),"",VLOOKUP(C57,Athletes,7,FALSE)))</f>
        <v>U12B</v>
      </c>
      <c r="G57" s="85">
        <f ca="1">IF(M57="","",VLOOKUP($B57,INDIRECT(L57),6,FALSE))</f>
        <v>37</v>
      </c>
      <c r="H57" s="38" t="str">
        <f ca="1">"U" &amp; ROW(H57)+1-$B57 &amp; ":U" &amp; ROW(H57)-$B57+VLOOKUP(1,INDIRECT("A" &amp; ROW(H57)+1-$B57 &amp; ":B999"),2,0)</f>
        <v>U55:U59</v>
      </c>
      <c r="I57" s="38" t="str">
        <f ca="1">"R" &amp; ROW(I57)+1-$B57 &amp; ":R" &amp; ROW(I57)-$B57+VLOOKUP(1,INDIRECT("A" &amp; ROW(I57)+1-$B57 &amp; ":B999"),2,0)</f>
        <v>R55:R59</v>
      </c>
      <c r="J57" s="38" t="str">
        <f ca="1">"S" &amp; ROW(J57)+1-$B57 &amp; ":S" &amp; ROW(J57)-$B57+VLOOKUP(1,INDIRECT("A" &amp; ROW(J57)+1-$B57 &amp; ":B999"),2,0)</f>
        <v>S55:S59</v>
      </c>
      <c r="K57" s="38" t="str">
        <f ca="1">"T" &amp; ROW(K57)+1-$B57 &amp; ":T" &amp; ROW(K57)-$B57+VLOOKUP(1,INDIRECT("A" &amp; ROW(K57)+1-$B57 &amp; ":B999"),2,0)</f>
        <v>T55:T59</v>
      </c>
      <c r="L57" s="38" t="str">
        <f ca="1">"M" &amp; ROW(I57)+1-$B57 &amp; ":U" &amp; ROW(I57)-$B57+VLOOKUP(1,INDIRECT("A" &amp; ROW(I57)+1-$B57 &amp; ":B999"),2,0)</f>
        <v>M55:U59</v>
      </c>
      <c r="M57">
        <f ca="1">IF(N57="","",RANK($U57,INDIRECT(H57),1))</f>
        <v>1</v>
      </c>
      <c r="N57">
        <v>1</v>
      </c>
      <c r="O57" s="2">
        <v>43</v>
      </c>
      <c r="P57" s="38">
        <v>0</v>
      </c>
      <c r="Q57" s="38">
        <v>0</v>
      </c>
      <c r="R57" s="2">
        <f t="shared" si="31"/>
        <v>43</v>
      </c>
      <c r="S57" s="2">
        <f t="shared" si="31"/>
        <v>0</v>
      </c>
      <c r="T57" s="2">
        <f t="shared" si="31"/>
        <v>0</v>
      </c>
      <c r="U57" s="2">
        <f>(((10-$R57)*10000)+$S57)*10+$T57+$N57/1000</f>
        <v>-3299999.9989999998</v>
      </c>
    </row>
    <row r="58" spans="1:23">
      <c r="A58" s="86" t="str">
        <f>IF(AND(N59=""),1,"")</f>
        <v/>
      </c>
      <c r="B58" s="84">
        <f>IF(B57="",1,B57+1)</f>
        <v>4</v>
      </c>
      <c r="C58" s="84">
        <f ca="1">IF(M58="","",VLOOKUP($B58,INDIRECT(L58),2,FALSE))</f>
        <v>3</v>
      </c>
      <c r="D58" s="67" t="str">
        <f ca="1">IF($C58="","",IF(ISERROR(VLOOKUP(C58,Athletes,2,FALSE)),"Unknown Athlete",PROPER(VLOOKUP(C58,Athletes,2,FALSE))))</f>
        <v>Kerenza Riley</v>
      </c>
      <c r="E58" s="67" t="str">
        <f ca="1">IF($C58="","",IF(VLOOKUP(C58,Athletes,3,FALSE)="","",VLOOKUP(C58,Athletes,3,FALSE)))</f>
        <v>CAC</v>
      </c>
      <c r="F58" s="67" t="str">
        <f ca="1">IF($C58="","",IF(ISERROR(VLOOKUP(C58,Athletes,7,FALSE)),"",VLOOKUP(C58,Athletes,7,FALSE)))</f>
        <v>U12G</v>
      </c>
      <c r="G58" s="85">
        <f ca="1">IF(M58="","",VLOOKUP($B58,INDIRECT(L58),6,FALSE))</f>
        <v>35</v>
      </c>
      <c r="H58" s="38" t="str">
        <f ca="1">"U" &amp; ROW(H58)+1-$B58 &amp; ":U" &amp; ROW(H58)-$B58+VLOOKUP(1,INDIRECT("A" &amp; ROW(H58)+1-$B58 &amp; ":B999"),2,0)</f>
        <v>U55:U59</v>
      </c>
      <c r="I58" s="38" t="str">
        <f ca="1">"R" &amp; ROW(I58)+1-$B58 &amp; ":R" &amp; ROW(I58)-$B58+VLOOKUP(1,INDIRECT("A" &amp; ROW(I58)+1-$B58 &amp; ":B999"),2,0)</f>
        <v>R55:R59</v>
      </c>
      <c r="J58" s="38" t="str">
        <f ca="1">"S" &amp; ROW(J58)+1-$B58 &amp; ":S" &amp; ROW(J58)-$B58+VLOOKUP(1,INDIRECT("A" &amp; ROW(J58)+1-$B58 &amp; ":B999"),2,0)</f>
        <v>S55:S59</v>
      </c>
      <c r="K58" s="38" t="str">
        <f ca="1">"T" &amp; ROW(K58)+1-$B58 &amp; ":T" &amp; ROW(K58)-$B58+VLOOKUP(1,INDIRECT("A" &amp; ROW(K58)+1-$B58 &amp; ":B999"),2,0)</f>
        <v>T55:T59</v>
      </c>
      <c r="L58" s="38" t="str">
        <f ca="1">"M" &amp; ROW(I58)+1-$B58 &amp; ":U" &amp; ROW(I58)-$B58+VLOOKUP(1,INDIRECT("A" &amp; ROW(I58)+1-$B58 &amp; ":B999"),2,0)</f>
        <v>M55:U59</v>
      </c>
      <c r="M58">
        <f ca="1">IF(N58="","",RANK($U58,INDIRECT(H58),1))</f>
        <v>4</v>
      </c>
      <c r="N58">
        <v>3</v>
      </c>
      <c r="O58" s="2">
        <v>35</v>
      </c>
      <c r="P58" s="38">
        <v>0</v>
      </c>
      <c r="Q58" s="38">
        <v>0</v>
      </c>
      <c r="R58" s="2">
        <f t="shared" si="31"/>
        <v>35</v>
      </c>
      <c r="S58" s="2">
        <f t="shared" si="31"/>
        <v>0</v>
      </c>
      <c r="T58" s="2">
        <f t="shared" si="31"/>
        <v>0</v>
      </c>
      <c r="U58" s="2">
        <f>(((10-$R58)*10000)+$S58)*10+$T58+$N58/1000</f>
        <v>-2499999.997</v>
      </c>
    </row>
    <row r="59" spans="1:23">
      <c r="A59" s="86">
        <f>IF(AND(N60=""),1,"")</f>
        <v>1</v>
      </c>
      <c r="B59" s="84">
        <f>IF(B58="",1,B58+1)</f>
        <v>5</v>
      </c>
      <c r="C59" s="84">
        <f ca="1">IF(M59="","",VLOOKUP($B59,INDIRECT(L59),2,FALSE))</f>
        <v>18</v>
      </c>
      <c r="D59" s="67" t="str">
        <f ca="1">IF($C59="","",IF(ISERROR(VLOOKUP(C59,Athletes,2,FALSE)),"Unknown Athlete",PROPER(VLOOKUP(C59,Athletes,2,FALSE))))</f>
        <v>Jenna Dymond</v>
      </c>
      <c r="E59" s="67" t="str">
        <f ca="1">IF($C59="","",IF(VLOOKUP(C59,Athletes,3,FALSE)="","",VLOOKUP(C59,Athletes,3,FALSE)))</f>
        <v>CAC</v>
      </c>
      <c r="F59" s="67" t="str">
        <f ca="1">IF($C59="","",IF(ISERROR(VLOOKUP(C59,Athletes,7,FALSE)),"",VLOOKUP(C59,Athletes,7,FALSE)))</f>
        <v>U12G</v>
      </c>
      <c r="G59" s="85">
        <f ca="1">IF(M59="","",VLOOKUP($B59,INDIRECT(L59),6,FALSE))</f>
        <v>35</v>
      </c>
      <c r="H59" s="38" t="str">
        <f ca="1">"U" &amp; ROW(H59)+1-$B59 &amp; ":U" &amp; ROW(H59)-$B59+VLOOKUP(1,INDIRECT("A" &amp; ROW(H59)+1-$B59 &amp; ":B999"),2,0)</f>
        <v>U55:U59</v>
      </c>
      <c r="I59" s="38" t="str">
        <f ca="1">"R" &amp; ROW(I59)+1-$B59 &amp; ":R" &amp; ROW(I59)-$B59+VLOOKUP(1,INDIRECT("A" &amp; ROW(I59)+1-$B59 &amp; ":B999"),2,0)</f>
        <v>R55:R59</v>
      </c>
      <c r="J59" s="38" t="str">
        <f ca="1">"S" &amp; ROW(J59)+1-$B59 &amp; ":S" &amp; ROW(J59)-$B59+VLOOKUP(1,INDIRECT("A" &amp; ROW(J59)+1-$B59 &amp; ":B999"),2,0)</f>
        <v>S55:S59</v>
      </c>
      <c r="K59" s="38" t="str">
        <f ca="1">"T" &amp; ROW(K59)+1-$B59 &amp; ":T" &amp; ROW(K59)-$B59+VLOOKUP(1,INDIRECT("A" &amp; ROW(K59)+1-$B59 &amp; ":B999"),2,0)</f>
        <v>T55:T59</v>
      </c>
      <c r="L59" s="38" t="str">
        <f ca="1">"M" &amp; ROW(I59)+1-$B59 &amp; ":U" &amp; ROW(I59)-$B59+VLOOKUP(1,INDIRECT("A" &amp; ROW(I59)+1-$B59 &amp; ":B999"),2,0)</f>
        <v>M55:U59</v>
      </c>
      <c r="M59">
        <f ca="1">IF(N59="","",RANK($U59,INDIRECT(H59),1))</f>
        <v>3</v>
      </c>
      <c r="N59">
        <v>14</v>
      </c>
      <c r="O59" s="2">
        <v>37</v>
      </c>
      <c r="P59" s="38">
        <v>0</v>
      </c>
      <c r="Q59" s="38">
        <v>0</v>
      </c>
      <c r="R59" s="2">
        <f t="shared" si="31"/>
        <v>37</v>
      </c>
      <c r="S59" s="2">
        <f t="shared" si="31"/>
        <v>0</v>
      </c>
      <c r="T59" s="2">
        <f t="shared" si="31"/>
        <v>0</v>
      </c>
      <c r="U59" s="2">
        <f>(((10-$R59)*10000)+$S59)*10+$T59+$N59/1000</f>
        <v>-2699999.986</v>
      </c>
    </row>
    <row r="60" spans="1:23">
      <c r="A60"/>
      <c r="B60"/>
      <c r="C60"/>
      <c r="D60"/>
      <c r="E60"/>
      <c r="F60"/>
      <c r="G60"/>
      <c r="J60"/>
      <c r="K60"/>
      <c r="L60"/>
      <c r="N60"/>
      <c r="O60"/>
      <c r="P60"/>
      <c r="Q60"/>
    </row>
    <row r="61" spans="1:23">
      <c r="A61"/>
      <c r="B61"/>
      <c r="C61"/>
      <c r="D61"/>
      <c r="E61"/>
      <c r="F61"/>
      <c r="G61"/>
      <c r="J61"/>
      <c r="K61"/>
      <c r="L61"/>
      <c r="N61"/>
      <c r="O61"/>
      <c r="P61"/>
      <c r="Q61"/>
    </row>
    <row r="62" spans="1:23">
      <c r="A62"/>
      <c r="B62"/>
      <c r="C62"/>
      <c r="D62"/>
      <c r="E62"/>
      <c r="F62"/>
      <c r="G62"/>
      <c r="J62"/>
      <c r="K62"/>
      <c r="L62"/>
      <c r="N62"/>
      <c r="O62"/>
      <c r="P62"/>
      <c r="Q62"/>
    </row>
    <row r="63" spans="1:23" ht="18">
      <c r="B63" s="66" t="s">
        <v>10</v>
      </c>
      <c r="C63" s="66" t="s">
        <v>136</v>
      </c>
      <c r="E63" s="66"/>
      <c r="G63" s="68"/>
      <c r="N63" s="34" t="s">
        <v>15</v>
      </c>
      <c r="O63" s="35"/>
      <c r="P63" s="35"/>
      <c r="Q63" s="36"/>
      <c r="R63" s="36"/>
      <c r="S63" s="36"/>
      <c r="T63" s="36"/>
      <c r="U63" s="37"/>
      <c r="V63" s="37"/>
      <c r="W63" s="37"/>
    </row>
    <row r="64" spans="1:23" ht="15.75" customHeight="1">
      <c r="B64" s="66"/>
      <c r="D64" s="66"/>
      <c r="E64" s="74"/>
      <c r="N64"/>
      <c r="R64" s="2"/>
      <c r="S64" s="2"/>
      <c r="T64" s="2"/>
    </row>
    <row r="65" spans="1:23" ht="15.75" thickBot="1">
      <c r="A65" s="87" t="s">
        <v>50</v>
      </c>
      <c r="B65" s="10" t="s">
        <v>9</v>
      </c>
      <c r="C65" s="10" t="s">
        <v>62</v>
      </c>
      <c r="D65" s="10" t="s">
        <v>6</v>
      </c>
      <c r="E65" s="10" t="s">
        <v>7</v>
      </c>
      <c r="F65" s="10" t="s">
        <v>49</v>
      </c>
      <c r="G65" s="43" t="s">
        <v>13</v>
      </c>
      <c r="H65" s="40" t="s">
        <v>54</v>
      </c>
      <c r="I65" s="40" t="s">
        <v>51</v>
      </c>
      <c r="J65" s="40" t="s">
        <v>52</v>
      </c>
      <c r="K65" s="40" t="s">
        <v>53</v>
      </c>
      <c r="L65" s="40" t="s">
        <v>24</v>
      </c>
      <c r="M65" s="12" t="s">
        <v>23</v>
      </c>
      <c r="N65" s="11" t="s">
        <v>62</v>
      </c>
      <c r="O65" s="13" t="s">
        <v>13</v>
      </c>
      <c r="P65" s="39" t="s">
        <v>55</v>
      </c>
      <c r="Q65" s="39" t="s">
        <v>56</v>
      </c>
      <c r="R65" s="14" t="s">
        <v>19</v>
      </c>
      <c r="S65" s="14" t="s">
        <v>20</v>
      </c>
      <c r="T65" s="14" t="s">
        <v>21</v>
      </c>
      <c r="U65" s="12" t="s">
        <v>22</v>
      </c>
    </row>
    <row r="66" spans="1:23" ht="15">
      <c r="B66" s="77"/>
      <c r="C66" s="77"/>
      <c r="D66" s="77"/>
      <c r="E66" s="77"/>
      <c r="F66" s="77"/>
      <c r="G66" s="78"/>
      <c r="H66" s="38"/>
      <c r="I66" s="38"/>
      <c r="N66"/>
      <c r="P66" s="38"/>
      <c r="Q66" s="38"/>
      <c r="R66" s="2"/>
      <c r="S66" s="2"/>
      <c r="T66" s="2"/>
    </row>
    <row r="67" spans="1:23">
      <c r="A67" s="86">
        <f>IF(AND(N68=""),1,"")</f>
        <v>1</v>
      </c>
      <c r="B67" s="84">
        <f>IF(B66="",1,B66+1)</f>
        <v>1</v>
      </c>
      <c r="C67" s="84">
        <f ca="1">IF(M67="","",VLOOKUP($B67,INDIRECT(L67),2,FALSE))</f>
        <v>15</v>
      </c>
      <c r="D67" s="67" t="str">
        <f ca="1">IF($C67="","",IF(ISERROR(VLOOKUP(C67,Athletes,2,FALSE)),"Unknown Athlete",PROPER(VLOOKUP(C67,Athletes,2,FALSE))))</f>
        <v>Rhys Johns</v>
      </c>
      <c r="E67" s="67" t="str">
        <f ca="1">IF($C67="","",IF(VLOOKUP(C67,Athletes,3,FALSE)="","",VLOOKUP(C67,Athletes,3,FALSE)))</f>
        <v>CAC</v>
      </c>
      <c r="F67" s="67" t="str">
        <f ca="1">IF($C67="","",IF(ISERROR(VLOOKUP(C67,Athletes,7,FALSE)),"",VLOOKUP(C67,Athletes,7,FALSE)))</f>
        <v>U11B</v>
      </c>
      <c r="G67" s="85">
        <f ca="1">IF(M67="","",VLOOKUP($B67,INDIRECT(L67),6,FALSE))</f>
        <v>34</v>
      </c>
      <c r="H67" s="38" t="str">
        <f ca="1">"U" &amp; ROW(H67)+1-$B67 &amp; ":U" &amp; ROW(H67)-$B67+VLOOKUP(1,INDIRECT("A" &amp; ROW(H67)+1-$B67 &amp; ":B999"),2,0)</f>
        <v>U67:U67</v>
      </c>
      <c r="I67" s="38" t="str">
        <f ca="1">"R" &amp; ROW(I67)+1-$B67 &amp; ":R" &amp; ROW(I67)-$B67+VLOOKUP(1,INDIRECT("A" &amp; ROW(I67)+1-$B67 &amp; ":B999"),2,0)</f>
        <v>R67:R67</v>
      </c>
      <c r="J67" s="38" t="str">
        <f ca="1">"S" &amp; ROW(J67)+1-$B67 &amp; ":S" &amp; ROW(J67)-$B67+VLOOKUP(1,INDIRECT("A" &amp; ROW(J67)+1-$B67 &amp; ":B999"),2,0)</f>
        <v>S67:S67</v>
      </c>
      <c r="K67" s="38" t="str">
        <f ca="1">"T" &amp; ROW(K67)+1-$B67 &amp; ":T" &amp; ROW(K67)-$B67+VLOOKUP(1,INDIRECT("A" &amp; ROW(K67)+1-$B67 &amp; ":B999"),2,0)</f>
        <v>T67:T67</v>
      </c>
      <c r="L67" s="38" t="str">
        <f ca="1">"M" &amp; ROW(I67)+1-$B67 &amp; ":U" &amp; ROW(I67)-$B67+VLOOKUP(1,INDIRECT("A" &amp; ROW(I67)+1-$B67 &amp; ":B999"),2,0)</f>
        <v>M67:U67</v>
      </c>
      <c r="M67">
        <f ca="1">IF(N67="","",RANK($U67,INDIRECT(H67),1))</f>
        <v>1</v>
      </c>
      <c r="N67">
        <v>15</v>
      </c>
      <c r="O67" s="2">
        <v>34</v>
      </c>
      <c r="P67" s="38">
        <v>0</v>
      </c>
      <c r="Q67" s="38">
        <v>0</v>
      </c>
      <c r="R67" s="2">
        <f>O67</f>
        <v>34</v>
      </c>
      <c r="S67" s="2">
        <f>P67</f>
        <v>0</v>
      </c>
      <c r="T67" s="2">
        <f>Q67</f>
        <v>0</v>
      </c>
      <c r="U67" s="2">
        <f>(((10-$R67)*10000)+$S67)*10+$T67+$N67/1000</f>
        <v>-2399999.9849999999</v>
      </c>
    </row>
    <row r="68" spans="1:23">
      <c r="A68"/>
      <c r="B68"/>
      <c r="C68"/>
      <c r="D68"/>
      <c r="E68"/>
      <c r="F68"/>
      <c r="G68"/>
      <c r="J68"/>
      <c r="K68"/>
      <c r="L68"/>
      <c r="N68"/>
      <c r="O68"/>
      <c r="P68"/>
      <c r="Q68"/>
    </row>
    <row r="69" spans="1:23">
      <c r="A69"/>
      <c r="B69"/>
      <c r="C69"/>
      <c r="D69"/>
      <c r="E69"/>
      <c r="F69"/>
      <c r="G69"/>
      <c r="J69"/>
      <c r="K69"/>
      <c r="L69"/>
      <c r="N69"/>
      <c r="O69"/>
      <c r="P69"/>
      <c r="Q69"/>
    </row>
    <row r="70" spans="1:23">
      <c r="A70"/>
      <c r="B70"/>
      <c r="C70"/>
      <c r="D70"/>
      <c r="E70"/>
      <c r="F70"/>
      <c r="G70"/>
      <c r="J70"/>
      <c r="K70"/>
      <c r="L70"/>
      <c r="N70"/>
      <c r="O70"/>
      <c r="P70"/>
      <c r="Q70"/>
    </row>
    <row r="71" spans="1:23" ht="18">
      <c r="B71" s="66" t="s">
        <v>10</v>
      </c>
      <c r="C71" s="66" t="s">
        <v>138</v>
      </c>
      <c r="E71" s="66"/>
      <c r="G71" s="68"/>
      <c r="N71" s="34" t="s">
        <v>15</v>
      </c>
      <c r="O71" s="35"/>
      <c r="P71" s="35"/>
      <c r="Q71" s="36"/>
      <c r="R71" s="36"/>
      <c r="S71" s="36"/>
      <c r="T71" s="36"/>
      <c r="U71" s="37"/>
      <c r="V71" s="37"/>
      <c r="W71" s="37"/>
    </row>
    <row r="72" spans="1:23" ht="15.75" customHeight="1">
      <c r="B72" s="66"/>
      <c r="D72" s="66"/>
      <c r="E72" s="74"/>
      <c r="N72"/>
      <c r="R72" s="2"/>
      <c r="S72" s="2"/>
      <c r="T72" s="2"/>
    </row>
    <row r="73" spans="1:23" ht="15.75" thickBot="1">
      <c r="A73" s="87" t="s">
        <v>50</v>
      </c>
      <c r="B73" s="10" t="s">
        <v>9</v>
      </c>
      <c r="C73" s="10" t="s">
        <v>62</v>
      </c>
      <c r="D73" s="10" t="s">
        <v>6</v>
      </c>
      <c r="E73" s="10" t="s">
        <v>7</v>
      </c>
      <c r="F73" s="10" t="s">
        <v>49</v>
      </c>
      <c r="G73" s="43" t="s">
        <v>13</v>
      </c>
      <c r="H73" s="40" t="s">
        <v>54</v>
      </c>
      <c r="I73" s="40" t="s">
        <v>51</v>
      </c>
      <c r="J73" s="40" t="s">
        <v>52</v>
      </c>
      <c r="K73" s="40" t="s">
        <v>53</v>
      </c>
      <c r="L73" s="40" t="s">
        <v>24</v>
      </c>
      <c r="M73" s="12" t="s">
        <v>23</v>
      </c>
      <c r="N73" s="11" t="s">
        <v>62</v>
      </c>
      <c r="O73" s="13" t="s">
        <v>13</v>
      </c>
      <c r="P73" s="39" t="s">
        <v>55</v>
      </c>
      <c r="Q73" s="39" t="s">
        <v>56</v>
      </c>
      <c r="R73" s="14" t="s">
        <v>19</v>
      </c>
      <c r="S73" s="14" t="s">
        <v>20</v>
      </c>
      <c r="T73" s="14" t="s">
        <v>21</v>
      </c>
      <c r="U73" s="12" t="s">
        <v>22</v>
      </c>
    </row>
    <row r="74" spans="1:23" ht="15">
      <c r="B74" s="77"/>
      <c r="C74" s="77"/>
      <c r="D74" s="77"/>
      <c r="E74" s="77"/>
      <c r="F74" s="77"/>
      <c r="G74" s="78"/>
      <c r="H74" s="38"/>
      <c r="I74" s="38"/>
      <c r="N74"/>
      <c r="P74" s="38"/>
      <c r="Q74" s="38"/>
      <c r="R74" s="2"/>
      <c r="S74" s="2"/>
      <c r="T74" s="2"/>
    </row>
    <row r="75" spans="1:23">
      <c r="A75" s="86" t="str">
        <f>IF(AND(N76=""),1,"")</f>
        <v/>
      </c>
      <c r="B75" s="84">
        <f>IF(B74="",1,B74+1)</f>
        <v>1</v>
      </c>
      <c r="C75" s="84">
        <f ca="1">IF(M75="","",VLOOKUP($B75,INDIRECT(L75),2,FALSE))</f>
        <v>11</v>
      </c>
      <c r="D75" s="67" t="str">
        <f ca="1">IF($C75="","",IF(ISERROR(VLOOKUP(C75,Athletes,2,FALSE)),"Unknown Athlete",PROPER(VLOOKUP(C75,Athletes,2,FALSE))))</f>
        <v>Zoe Lawrence</v>
      </c>
      <c r="E75" s="67" t="str">
        <f ca="1">IF($C75="","",IF(VLOOKUP(C75,Athletes,3,FALSE)="","",VLOOKUP(C75,Athletes,3,FALSE)))</f>
        <v>CAC</v>
      </c>
      <c r="F75" s="67" t="str">
        <f ca="1">IF($C75="","",IF(ISERROR(VLOOKUP(C75,Athletes,7,FALSE)),"",VLOOKUP(C75,Athletes,7,FALSE)))</f>
        <v>U11G</v>
      </c>
      <c r="G75" s="85">
        <f ca="1">IF(M75="","",VLOOKUP($B75,INDIRECT(L75),6,FALSE))</f>
        <v>38</v>
      </c>
      <c r="H75" s="38" t="str">
        <f ca="1">"U" &amp; ROW(H75)+1-$B75 &amp; ":U" &amp; ROW(H75)-$B75+VLOOKUP(1,INDIRECT("A" &amp; ROW(H75)+1-$B75 &amp; ":B999"),2,0)</f>
        <v>U75:U76</v>
      </c>
      <c r="I75" s="38" t="str">
        <f ca="1">"R" &amp; ROW(I75)+1-$B75 &amp; ":R" &amp; ROW(I75)-$B75+VLOOKUP(1,INDIRECT("A" &amp; ROW(I75)+1-$B75 &amp; ":B999"),2,0)</f>
        <v>R75:R76</v>
      </c>
      <c r="J75" s="38" t="str">
        <f ca="1">"S" &amp; ROW(J75)+1-$B75 &amp; ":S" &amp; ROW(J75)-$B75+VLOOKUP(1,INDIRECT("A" &amp; ROW(J75)+1-$B75 &amp; ":B999"),2,0)</f>
        <v>S75:S76</v>
      </c>
      <c r="K75" s="38" t="str">
        <f ca="1">"T" &amp; ROW(K75)+1-$B75 &amp; ":T" &amp; ROW(K75)-$B75+VLOOKUP(1,INDIRECT("A" &amp; ROW(K75)+1-$B75 &amp; ":B999"),2,0)</f>
        <v>T75:T76</v>
      </c>
      <c r="L75" s="38" t="str">
        <f ca="1">"M" &amp; ROW(I75)+1-$B75 &amp; ":U" &amp; ROW(I75)-$B75+VLOOKUP(1,INDIRECT("A" &amp; ROW(I75)+1-$B75 &amp; ":B999"),2,0)</f>
        <v>M75:U76</v>
      </c>
      <c r="M75">
        <f ca="1">IF(N75="","",RANK($U75,INDIRECT(H75),1))</f>
        <v>2</v>
      </c>
      <c r="N75">
        <v>12</v>
      </c>
      <c r="O75" s="2">
        <v>38</v>
      </c>
      <c r="P75" s="38">
        <v>0</v>
      </c>
      <c r="Q75" s="38">
        <v>0</v>
      </c>
      <c r="R75" s="2">
        <f t="shared" ref="R75:T76" si="32">O75</f>
        <v>38</v>
      </c>
      <c r="S75" s="2">
        <f t="shared" si="32"/>
        <v>0</v>
      </c>
      <c r="T75" s="2">
        <f t="shared" si="32"/>
        <v>0</v>
      </c>
      <c r="U75" s="2">
        <f>(((10-$R75)*10000)+$S75)*10+$T75+$N75/1000</f>
        <v>-2799999.9879999999</v>
      </c>
    </row>
    <row r="76" spans="1:23">
      <c r="A76" s="86">
        <f>IF(AND(N77=""),1,"")</f>
        <v>1</v>
      </c>
      <c r="B76" s="84">
        <f>IF(B75="",1,B75+1)</f>
        <v>2</v>
      </c>
      <c r="C76" s="84">
        <f ca="1">IF(M76="","",VLOOKUP($B76,INDIRECT(L76),2,FALSE))</f>
        <v>12</v>
      </c>
      <c r="D76" s="67" t="str">
        <f ca="1">IF($C76="","",IF(ISERROR(VLOOKUP(C76,Athletes,2,FALSE)),"Unknown Athlete",PROPER(VLOOKUP(C76,Athletes,2,FALSE))))</f>
        <v>Catherine Groves</v>
      </c>
      <c r="E76" s="67" t="str">
        <f ca="1">IF($C76="","",IF(VLOOKUP(C76,Athletes,3,FALSE)="","",VLOOKUP(C76,Athletes,3,FALSE)))</f>
        <v>CAC</v>
      </c>
      <c r="F76" s="67" t="str">
        <f ca="1">IF($C76="","",IF(ISERROR(VLOOKUP(C76,Athletes,7,FALSE)),"",VLOOKUP(C76,Athletes,7,FALSE)))</f>
        <v>U11G</v>
      </c>
      <c r="G76" s="85">
        <f ca="1">IF(M76="","",VLOOKUP($B76,INDIRECT(L76),6,FALSE))</f>
        <v>38</v>
      </c>
      <c r="H76" s="38" t="str">
        <f ca="1">"U" &amp; ROW(H76)+1-$B76 &amp; ":U" &amp; ROW(H76)-$B76+VLOOKUP(1,INDIRECT("A" &amp; ROW(H76)+1-$B76 &amp; ":B999"),2,0)</f>
        <v>U75:U76</v>
      </c>
      <c r="I76" s="38" t="str">
        <f ca="1">"R" &amp; ROW(I76)+1-$B76 &amp; ":R" &amp; ROW(I76)-$B76+VLOOKUP(1,INDIRECT("A" &amp; ROW(I76)+1-$B76 &amp; ":B999"),2,0)</f>
        <v>R75:R76</v>
      </c>
      <c r="J76" s="38" t="str">
        <f ca="1">"S" &amp; ROW(J76)+1-$B76 &amp; ":S" &amp; ROW(J76)-$B76+VLOOKUP(1,INDIRECT("A" &amp; ROW(J76)+1-$B76 &amp; ":B999"),2,0)</f>
        <v>S75:S76</v>
      </c>
      <c r="K76" s="38" t="str">
        <f ca="1">"T" &amp; ROW(K76)+1-$B76 &amp; ":T" &amp; ROW(K76)-$B76+VLOOKUP(1,INDIRECT("A" &amp; ROW(K76)+1-$B76 &amp; ":B999"),2,0)</f>
        <v>T75:T76</v>
      </c>
      <c r="L76" s="38" t="str">
        <f ca="1">"M" &amp; ROW(I76)+1-$B76 &amp; ":U" &amp; ROW(I76)-$B76+VLOOKUP(1,INDIRECT("A" &amp; ROW(I76)+1-$B76 &amp; ":B999"),2,0)</f>
        <v>M75:U76</v>
      </c>
      <c r="M76">
        <f ca="1">IF(N76="","",RANK($U76,INDIRECT(H76),1))</f>
        <v>1</v>
      </c>
      <c r="N76">
        <v>11</v>
      </c>
      <c r="O76" s="2">
        <v>38</v>
      </c>
      <c r="P76" s="38">
        <v>0</v>
      </c>
      <c r="Q76" s="38">
        <v>0</v>
      </c>
      <c r="R76" s="2">
        <f t="shared" si="32"/>
        <v>38</v>
      </c>
      <c r="S76" s="2">
        <f t="shared" si="32"/>
        <v>0</v>
      </c>
      <c r="T76" s="2">
        <f t="shared" si="32"/>
        <v>0</v>
      </c>
      <c r="U76" s="2">
        <f>(((10-$R76)*10000)+$S76)*10+$T76+$N76/1000</f>
        <v>-2799999.9890000001</v>
      </c>
    </row>
    <row r="77" spans="1:23">
      <c r="A77"/>
      <c r="B77"/>
      <c r="C77"/>
      <c r="D77"/>
      <c r="E77"/>
      <c r="F77"/>
      <c r="G77"/>
      <c r="J77"/>
      <c r="K77"/>
      <c r="L77"/>
      <c r="N77"/>
      <c r="O77"/>
      <c r="P77"/>
      <c r="Q77"/>
    </row>
    <row r="78" spans="1:23">
      <c r="A78"/>
      <c r="B78"/>
      <c r="C78"/>
      <c r="D78"/>
      <c r="E78"/>
      <c r="F78"/>
      <c r="G78"/>
      <c r="J78"/>
      <c r="K78"/>
      <c r="L78"/>
      <c r="N78"/>
      <c r="O78"/>
      <c r="P78"/>
      <c r="Q78"/>
    </row>
    <row r="79" spans="1:23">
      <c r="A79"/>
      <c r="B79"/>
      <c r="C79"/>
      <c r="D79"/>
      <c r="E79"/>
      <c r="F79"/>
      <c r="G79"/>
      <c r="J79"/>
      <c r="K79"/>
      <c r="L79"/>
      <c r="N79"/>
      <c r="O79"/>
      <c r="P79"/>
      <c r="Q79"/>
    </row>
    <row r="80" spans="1:23" ht="18">
      <c r="B80" s="66" t="s">
        <v>10</v>
      </c>
      <c r="C80" s="66" t="s">
        <v>139</v>
      </c>
      <c r="E80" s="66"/>
      <c r="G80" s="68"/>
      <c r="N80" s="34" t="s">
        <v>15</v>
      </c>
      <c r="O80" s="35"/>
      <c r="P80" s="35"/>
      <c r="Q80" s="36"/>
      <c r="R80" s="36"/>
      <c r="S80" s="36"/>
      <c r="T80" s="36"/>
      <c r="U80" s="37"/>
      <c r="V80" s="37"/>
      <c r="W80" s="37"/>
    </row>
    <row r="81" spans="1:23" ht="15.75" customHeight="1">
      <c r="B81" s="66"/>
      <c r="D81" s="66"/>
      <c r="E81" s="74"/>
      <c r="N81"/>
      <c r="R81" s="2"/>
      <c r="S81" s="2"/>
      <c r="T81" s="2"/>
    </row>
    <row r="82" spans="1:23" ht="15.75" thickBot="1">
      <c r="A82" s="87" t="s">
        <v>50</v>
      </c>
      <c r="B82" s="10" t="s">
        <v>9</v>
      </c>
      <c r="C82" s="10" t="s">
        <v>62</v>
      </c>
      <c r="D82" s="10" t="s">
        <v>6</v>
      </c>
      <c r="E82" s="10" t="s">
        <v>7</v>
      </c>
      <c r="F82" s="10" t="s">
        <v>49</v>
      </c>
      <c r="G82" s="43" t="s">
        <v>13</v>
      </c>
      <c r="H82" s="40" t="s">
        <v>54</v>
      </c>
      <c r="I82" s="40" t="s">
        <v>51</v>
      </c>
      <c r="J82" s="40" t="s">
        <v>52</v>
      </c>
      <c r="K82" s="40" t="s">
        <v>53</v>
      </c>
      <c r="L82" s="40" t="s">
        <v>24</v>
      </c>
      <c r="M82" s="12" t="s">
        <v>23</v>
      </c>
      <c r="N82" s="11" t="s">
        <v>62</v>
      </c>
      <c r="O82" s="13" t="s">
        <v>13</v>
      </c>
      <c r="P82" s="39" t="s">
        <v>55</v>
      </c>
      <c r="Q82" s="39" t="s">
        <v>56</v>
      </c>
      <c r="R82" s="14" t="s">
        <v>19</v>
      </c>
      <c r="S82" s="14" t="s">
        <v>20</v>
      </c>
      <c r="T82" s="14" t="s">
        <v>21</v>
      </c>
      <c r="U82" s="12" t="s">
        <v>22</v>
      </c>
    </row>
    <row r="83" spans="1:23" ht="15">
      <c r="B83" s="77"/>
      <c r="C83" s="77"/>
      <c r="D83" s="77"/>
      <c r="E83" s="77"/>
      <c r="F83" s="77"/>
      <c r="G83" s="78"/>
      <c r="H83" s="38"/>
      <c r="I83" s="38"/>
      <c r="N83"/>
      <c r="P83" s="38"/>
      <c r="Q83" s="38"/>
      <c r="R83" s="2"/>
      <c r="S83" s="2"/>
      <c r="T83" s="2"/>
    </row>
    <row r="84" spans="1:23">
      <c r="A84" s="86" t="str">
        <f>IF(AND(N85=""),1,"")</f>
        <v/>
      </c>
      <c r="B84" s="84">
        <f>IF(B83="",1,B83+1)</f>
        <v>1</v>
      </c>
      <c r="C84" s="84">
        <f ca="1">IF(M84="","",VLOOKUP($B84,INDIRECT(L84),2,FALSE))</f>
        <v>19</v>
      </c>
      <c r="D84" s="67" t="str">
        <f ca="1">IF($C84="","",IF(ISERROR(VLOOKUP(C84,Athletes,2,FALSE)),"Unknown Athlete",PROPER(VLOOKUP(C84,Athletes,2,FALSE))))</f>
        <v>Isaac Ketterer</v>
      </c>
      <c r="E84" s="67" t="str">
        <f ca="1">IF($C84="","",IF(VLOOKUP(C84,Athletes,3,FALSE)="","",VLOOKUP(C84,Athletes,3,FALSE)))</f>
        <v>N+P</v>
      </c>
      <c r="F84" s="67" t="str">
        <f ca="1">IF($C84="","",IF(ISERROR(VLOOKUP(C84,Athletes,7,FALSE)),"",VLOOKUP(C84,Athletes,7,FALSE)))</f>
        <v>U10B</v>
      </c>
      <c r="G84" s="85">
        <f ca="1">IF(M84="","",VLOOKUP($B84,INDIRECT(L84),6,FALSE))</f>
        <v>38</v>
      </c>
      <c r="H84" s="38" t="str">
        <f ca="1">"U" &amp; ROW(H84)+1-$B84 &amp; ":U" &amp; ROW(H84)-$B84+VLOOKUP(1,INDIRECT("A" &amp; ROW(H84)+1-$B84 &amp; ":B999"),2,0)</f>
        <v>U84:U87</v>
      </c>
      <c r="I84" s="38" t="str">
        <f ca="1">"R" &amp; ROW(I84)+1-$B84 &amp; ":R" &amp; ROW(I84)-$B84+VLOOKUP(1,INDIRECT("A" &amp; ROW(I84)+1-$B84 &amp; ":B999"),2,0)</f>
        <v>R84:R87</v>
      </c>
      <c r="J84" s="38" t="str">
        <f ca="1">"S" &amp; ROW(J84)+1-$B84 &amp; ":S" &amp; ROW(J84)-$B84+VLOOKUP(1,INDIRECT("A" &amp; ROW(J84)+1-$B84 &amp; ":B999"),2,0)</f>
        <v>S84:S87</v>
      </c>
      <c r="K84" s="38" t="str">
        <f ca="1">"T" &amp; ROW(K84)+1-$B84 &amp; ":T" &amp; ROW(K84)-$B84+VLOOKUP(1,INDIRECT("A" &amp; ROW(K84)+1-$B84 &amp; ":B999"),2,0)</f>
        <v>T84:T87</v>
      </c>
      <c r="L84" s="38" t="str">
        <f ca="1">"M" &amp; ROW(I84)+1-$B84 &amp; ":U" &amp; ROW(I84)-$B84+VLOOKUP(1,INDIRECT("A" &amp; ROW(I84)+1-$B84 &amp; ":B999"),2,0)</f>
        <v>M84:U87</v>
      </c>
      <c r="M84">
        <f ca="1">IF(N84="","",RANK($U84,INDIRECT(H84),1))</f>
        <v>1</v>
      </c>
      <c r="N84">
        <v>19</v>
      </c>
      <c r="O84" s="2">
        <v>38</v>
      </c>
      <c r="P84" s="38">
        <v>0</v>
      </c>
      <c r="Q84" s="38">
        <v>0</v>
      </c>
      <c r="R84" s="2">
        <f t="shared" ref="R84:T87" si="33">O84</f>
        <v>38</v>
      </c>
      <c r="S84" s="2">
        <f t="shared" si="33"/>
        <v>0</v>
      </c>
      <c r="T84" s="2">
        <f t="shared" si="33"/>
        <v>0</v>
      </c>
      <c r="U84" s="2">
        <f>(((10-$R84)*10000)+$S84)*10+$T84+$N84/1000</f>
        <v>-2799999.9810000001</v>
      </c>
    </row>
    <row r="85" spans="1:23">
      <c r="A85" s="86" t="str">
        <f>IF(AND(N86=""),1,"")</f>
        <v/>
      </c>
      <c r="B85" s="84">
        <f>IF(B84="",1,B84+1)</f>
        <v>2</v>
      </c>
      <c r="C85" s="84">
        <f ca="1">IF(M85="","",VLOOKUP($B85,INDIRECT(L85),2,FALSE))</f>
        <v>13</v>
      </c>
      <c r="D85" s="67" t="str">
        <f ca="1">IF($C85="","",IF(ISERROR(VLOOKUP(C85,Athletes,2,FALSE)),"Unknown Athlete",PROPER(VLOOKUP(C85,Athletes,2,FALSE))))</f>
        <v>Ayden Daiearnshaw</v>
      </c>
      <c r="E85" s="67" t="str">
        <f ca="1">IF($C85="","",IF(VLOOKUP(C85,Athletes,3,FALSE)="","",VLOOKUP(C85,Athletes,3,FALSE)))</f>
        <v>CAC</v>
      </c>
      <c r="F85" s="67" t="str">
        <f ca="1">IF($C85="","",IF(ISERROR(VLOOKUP(C85,Athletes,7,FALSE)),"",VLOOKUP(C85,Athletes,7,FALSE)))</f>
        <v>U10B</v>
      </c>
      <c r="G85" s="85">
        <f ca="1">IF(M85="","",VLOOKUP($B85,INDIRECT(L85),6,FALSE))</f>
        <v>35</v>
      </c>
      <c r="H85" s="38" t="str">
        <f ca="1">"U" &amp; ROW(H85)+1-$B85 &amp; ":U" &amp; ROW(H85)-$B85+VLOOKUP(1,INDIRECT("A" &amp; ROW(H85)+1-$B85 &amp; ":B999"),2,0)</f>
        <v>U84:U87</v>
      </c>
      <c r="I85" s="38" t="str">
        <f ca="1">"R" &amp; ROW(I85)+1-$B85 &amp; ":R" &amp; ROW(I85)-$B85+VLOOKUP(1,INDIRECT("A" &amp; ROW(I85)+1-$B85 &amp; ":B999"),2,0)</f>
        <v>R84:R87</v>
      </c>
      <c r="J85" s="38" t="str">
        <f ca="1">"S" &amp; ROW(J85)+1-$B85 &amp; ":S" &amp; ROW(J85)-$B85+VLOOKUP(1,INDIRECT("A" &amp; ROW(J85)+1-$B85 &amp; ":B999"),2,0)</f>
        <v>S84:S87</v>
      </c>
      <c r="K85" s="38" t="str">
        <f ca="1">"T" &amp; ROW(K85)+1-$B85 &amp; ":T" &amp; ROW(K85)-$B85+VLOOKUP(1,INDIRECT("A" &amp; ROW(K85)+1-$B85 &amp; ":B999"),2,0)</f>
        <v>T84:T87</v>
      </c>
      <c r="L85" s="38" t="str">
        <f ca="1">"M" &amp; ROW(I85)+1-$B85 &amp; ":U" &amp; ROW(I85)-$B85+VLOOKUP(1,INDIRECT("A" &amp; ROW(I85)+1-$B85 &amp; ":B999"),2,0)</f>
        <v>M84:U87</v>
      </c>
      <c r="M85">
        <f ca="1">IF(N85="","",RANK($U85,INDIRECT(H85),1))</f>
        <v>3</v>
      </c>
      <c r="N85">
        <v>6</v>
      </c>
      <c r="O85" s="2">
        <v>33</v>
      </c>
      <c r="P85" s="38">
        <v>0</v>
      </c>
      <c r="Q85" s="38">
        <v>0</v>
      </c>
      <c r="R85" s="2">
        <f t="shared" si="33"/>
        <v>33</v>
      </c>
      <c r="S85" s="2">
        <f t="shared" si="33"/>
        <v>0</v>
      </c>
      <c r="T85" s="2">
        <f t="shared" si="33"/>
        <v>0</v>
      </c>
      <c r="U85" s="2">
        <f>(((10-$R85)*10000)+$S85)*10+$T85+$N85/1000</f>
        <v>-2299999.9939999999</v>
      </c>
    </row>
    <row r="86" spans="1:23">
      <c r="A86" s="86" t="str">
        <f>IF(AND(N87=""),1,"")</f>
        <v/>
      </c>
      <c r="B86" s="84">
        <f>IF(B85="",1,B85+1)</f>
        <v>3</v>
      </c>
      <c r="C86" s="84">
        <f ca="1">IF(M86="","",VLOOKUP($B86,INDIRECT(L86),2,FALSE))</f>
        <v>6</v>
      </c>
      <c r="D86" s="67" t="str">
        <f ca="1">IF($C86="","",IF(ISERROR(VLOOKUP(C86,Athletes,2,FALSE)),"Unknown Athlete",PROPER(VLOOKUP(C86,Athletes,2,FALSE))))</f>
        <v>Thomas Keaney</v>
      </c>
      <c r="E86" s="67" t="str">
        <f ca="1">IF($C86="","",IF(VLOOKUP(C86,Athletes,3,FALSE)="","",VLOOKUP(C86,Athletes,3,FALSE)))</f>
        <v>CAC</v>
      </c>
      <c r="F86" s="67" t="str">
        <f ca="1">IF($C86="","",IF(ISERROR(VLOOKUP(C86,Athletes,7,FALSE)),"",VLOOKUP(C86,Athletes,7,FALSE)))</f>
        <v>U10B</v>
      </c>
      <c r="G86" s="85">
        <f ca="1">IF(M86="","",VLOOKUP($B86,INDIRECT(L86),6,FALSE))</f>
        <v>33</v>
      </c>
      <c r="H86" s="38" t="str">
        <f ca="1">"U" &amp; ROW(H86)+1-$B86 &amp; ":U" &amp; ROW(H86)-$B86+VLOOKUP(1,INDIRECT("A" &amp; ROW(H86)+1-$B86 &amp; ":B999"),2,0)</f>
        <v>U84:U87</v>
      </c>
      <c r="I86" s="38" t="str">
        <f ca="1">"R" &amp; ROW(I86)+1-$B86 &amp; ":R" &amp; ROW(I86)-$B86+VLOOKUP(1,INDIRECT("A" &amp; ROW(I86)+1-$B86 &amp; ":B999"),2,0)</f>
        <v>R84:R87</v>
      </c>
      <c r="J86" s="38" t="str">
        <f ca="1">"S" &amp; ROW(J86)+1-$B86 &amp; ":S" &amp; ROW(J86)-$B86+VLOOKUP(1,INDIRECT("A" &amp; ROW(J86)+1-$B86 &amp; ":B999"),2,0)</f>
        <v>S84:S87</v>
      </c>
      <c r="K86" s="38" t="str">
        <f ca="1">"T" &amp; ROW(K86)+1-$B86 &amp; ":T" &amp; ROW(K86)-$B86+VLOOKUP(1,INDIRECT("A" &amp; ROW(K86)+1-$B86 &amp; ":B999"),2,0)</f>
        <v>T84:T87</v>
      </c>
      <c r="L86" s="38" t="str">
        <f ca="1">"M" &amp; ROW(I86)+1-$B86 &amp; ":U" &amp; ROW(I86)-$B86+VLOOKUP(1,INDIRECT("A" &amp; ROW(I86)+1-$B86 &amp; ":B999"),2,0)</f>
        <v>M84:U87</v>
      </c>
      <c r="M86">
        <f ca="1">IF(N86="","",RANK($U86,INDIRECT(H86),1))</f>
        <v>2</v>
      </c>
      <c r="N86">
        <v>13</v>
      </c>
      <c r="O86" s="2">
        <v>35</v>
      </c>
      <c r="P86" s="38">
        <v>0</v>
      </c>
      <c r="Q86" s="38">
        <v>0</v>
      </c>
      <c r="R86" s="2">
        <f t="shared" si="33"/>
        <v>35</v>
      </c>
      <c r="S86" s="2">
        <f t="shared" si="33"/>
        <v>0</v>
      </c>
      <c r="T86" s="2">
        <f t="shared" si="33"/>
        <v>0</v>
      </c>
      <c r="U86" s="2">
        <f>(((10-$R86)*10000)+$S86)*10+$T86+$N86/1000</f>
        <v>-2499999.9870000002</v>
      </c>
    </row>
    <row r="87" spans="1:23">
      <c r="A87" s="86">
        <f>IF(AND(N88=""),1,"")</f>
        <v>1</v>
      </c>
      <c r="B87" s="84">
        <f>IF(B86="",1,B86+1)</f>
        <v>4</v>
      </c>
      <c r="C87" s="84">
        <f ca="1">IF(M87="","",VLOOKUP($B87,INDIRECT(L87),2,FALSE))</f>
        <v>9</v>
      </c>
      <c r="D87" s="67" t="str">
        <f ca="1">IF($C87="","",IF(ISERROR(VLOOKUP(C87,Athletes,2,FALSE)),"Unknown Athlete",PROPER(VLOOKUP(C87,Athletes,2,FALSE))))</f>
        <v>Morgan Sinden</v>
      </c>
      <c r="E87" s="67" t="str">
        <f ca="1">IF($C87="","",IF(VLOOKUP(C87,Athletes,3,FALSE)="","",VLOOKUP(C87,Athletes,3,FALSE)))</f>
        <v>CAC</v>
      </c>
      <c r="F87" s="67" t="str">
        <f ca="1">IF($C87="","",IF(ISERROR(VLOOKUP(C87,Athletes,7,FALSE)),"",VLOOKUP(C87,Athletes,7,FALSE)))</f>
        <v>U10B</v>
      </c>
      <c r="G87" s="85">
        <f ca="1">IF(M87="","",VLOOKUP($B87,INDIRECT(L87),6,FALSE))</f>
        <v>27</v>
      </c>
      <c r="H87" s="38" t="str">
        <f ca="1">"U" &amp; ROW(H87)+1-$B87 &amp; ":U" &amp; ROW(H87)-$B87+VLOOKUP(1,INDIRECT("A" &amp; ROW(H87)+1-$B87 &amp; ":B999"),2,0)</f>
        <v>U84:U87</v>
      </c>
      <c r="I87" s="38" t="str">
        <f ca="1">"R" &amp; ROW(I87)+1-$B87 &amp; ":R" &amp; ROW(I87)-$B87+VLOOKUP(1,INDIRECT("A" &amp; ROW(I87)+1-$B87 &amp; ":B999"),2,0)</f>
        <v>R84:R87</v>
      </c>
      <c r="J87" s="38" t="str">
        <f ca="1">"S" &amp; ROW(J87)+1-$B87 &amp; ":S" &amp; ROW(J87)-$B87+VLOOKUP(1,INDIRECT("A" &amp; ROW(J87)+1-$B87 &amp; ":B999"),2,0)</f>
        <v>S84:S87</v>
      </c>
      <c r="K87" s="38" t="str">
        <f ca="1">"T" &amp; ROW(K87)+1-$B87 &amp; ":T" &amp; ROW(K87)-$B87+VLOOKUP(1,INDIRECT("A" &amp; ROW(K87)+1-$B87 &amp; ":B999"),2,0)</f>
        <v>T84:T87</v>
      </c>
      <c r="L87" s="38" t="str">
        <f ca="1">"M" &amp; ROW(I87)+1-$B87 &amp; ":U" &amp; ROW(I87)-$B87+VLOOKUP(1,INDIRECT("A" &amp; ROW(I87)+1-$B87 &amp; ":B999"),2,0)</f>
        <v>M84:U87</v>
      </c>
      <c r="M87">
        <f ca="1">IF(N87="","",RANK($U87,INDIRECT(H87),1))</f>
        <v>4</v>
      </c>
      <c r="N87">
        <v>9</v>
      </c>
      <c r="O87" s="2">
        <v>27</v>
      </c>
      <c r="P87" s="38">
        <v>0</v>
      </c>
      <c r="Q87" s="38">
        <v>0</v>
      </c>
      <c r="R87" s="2">
        <f t="shared" si="33"/>
        <v>27</v>
      </c>
      <c r="S87" s="2">
        <f t="shared" si="33"/>
        <v>0</v>
      </c>
      <c r="T87" s="2">
        <f t="shared" si="33"/>
        <v>0</v>
      </c>
      <c r="U87" s="2">
        <f>(((10-$R87)*10000)+$S87)*10+$T87+$N87/1000</f>
        <v>-1699999.9909999999</v>
      </c>
    </row>
    <row r="88" spans="1:23">
      <c r="A88"/>
      <c r="B88"/>
      <c r="C88"/>
      <c r="D88"/>
      <c r="E88"/>
      <c r="F88"/>
      <c r="G88"/>
      <c r="J88"/>
      <c r="K88"/>
      <c r="L88"/>
      <c r="N88"/>
      <c r="O88"/>
      <c r="P88"/>
      <c r="Q88"/>
    </row>
    <row r="89" spans="1:23">
      <c r="A89"/>
      <c r="B89"/>
      <c r="C89"/>
      <c r="D89"/>
      <c r="E89"/>
      <c r="F89"/>
      <c r="G89"/>
      <c r="J89"/>
      <c r="K89"/>
      <c r="L89"/>
      <c r="N89"/>
      <c r="O89"/>
      <c r="P89"/>
      <c r="Q89"/>
    </row>
    <row r="90" spans="1:23">
      <c r="A90"/>
      <c r="B90"/>
      <c r="C90"/>
      <c r="D90"/>
      <c r="E90"/>
      <c r="F90"/>
      <c r="G90"/>
      <c r="J90"/>
      <c r="K90"/>
      <c r="L90"/>
      <c r="N90"/>
      <c r="O90"/>
      <c r="P90"/>
      <c r="Q90"/>
    </row>
    <row r="91" spans="1:23" ht="18">
      <c r="B91" s="66" t="s">
        <v>10</v>
      </c>
      <c r="C91" s="66" t="s">
        <v>140</v>
      </c>
      <c r="E91" s="66"/>
      <c r="G91" s="68"/>
      <c r="N91" s="34" t="s">
        <v>15</v>
      </c>
      <c r="O91" s="35"/>
      <c r="P91" s="35"/>
      <c r="Q91" s="36"/>
      <c r="R91" s="36"/>
      <c r="S91" s="36"/>
      <c r="T91" s="36"/>
      <c r="U91" s="37"/>
      <c r="V91" s="37"/>
      <c r="W91" s="37"/>
    </row>
    <row r="92" spans="1:23" ht="15.75" customHeight="1">
      <c r="B92" s="66"/>
      <c r="D92" s="66"/>
      <c r="E92" s="74"/>
      <c r="N92"/>
      <c r="R92" s="2"/>
      <c r="S92" s="2"/>
      <c r="T92" s="2"/>
    </row>
    <row r="93" spans="1:23" ht="15.75" thickBot="1">
      <c r="A93" s="87" t="s">
        <v>50</v>
      </c>
      <c r="B93" s="10" t="s">
        <v>9</v>
      </c>
      <c r="C93" s="10" t="s">
        <v>62</v>
      </c>
      <c r="D93" s="10" t="s">
        <v>6</v>
      </c>
      <c r="E93" s="10" t="s">
        <v>7</v>
      </c>
      <c r="F93" s="10" t="s">
        <v>49</v>
      </c>
      <c r="G93" s="43" t="s">
        <v>13</v>
      </c>
      <c r="H93" s="40" t="s">
        <v>54</v>
      </c>
      <c r="I93" s="40" t="s">
        <v>51</v>
      </c>
      <c r="J93" s="40" t="s">
        <v>52</v>
      </c>
      <c r="K93" s="40" t="s">
        <v>53</v>
      </c>
      <c r="L93" s="40" t="s">
        <v>24</v>
      </c>
      <c r="M93" s="12" t="s">
        <v>23</v>
      </c>
      <c r="N93" s="11" t="s">
        <v>62</v>
      </c>
      <c r="O93" s="13" t="s">
        <v>13</v>
      </c>
      <c r="P93" s="39" t="s">
        <v>55</v>
      </c>
      <c r="Q93" s="39" t="s">
        <v>56</v>
      </c>
      <c r="R93" s="14" t="s">
        <v>19</v>
      </c>
      <c r="S93" s="14" t="s">
        <v>20</v>
      </c>
      <c r="T93" s="14" t="s">
        <v>21</v>
      </c>
      <c r="U93" s="12" t="s">
        <v>22</v>
      </c>
    </row>
    <row r="94" spans="1:23" ht="15">
      <c r="B94" s="77"/>
      <c r="C94" s="77"/>
      <c r="D94" s="77"/>
      <c r="E94" s="77"/>
      <c r="F94" s="77"/>
      <c r="G94" s="78"/>
      <c r="H94" s="38"/>
      <c r="I94" s="38"/>
      <c r="N94"/>
      <c r="P94" s="38"/>
      <c r="Q94" s="38"/>
      <c r="R94" s="2"/>
      <c r="S94" s="2"/>
      <c r="T94" s="2"/>
    </row>
    <row r="95" spans="1:23">
      <c r="A95" s="86" t="str">
        <f>IF(AND(N96=""),1,"")</f>
        <v/>
      </c>
      <c r="B95" s="84">
        <f>IF(B94="",1,B94+1)</f>
        <v>1</v>
      </c>
      <c r="C95" s="84">
        <f ca="1">IF(M95="","",VLOOKUP($B95,INDIRECT(L95),2,FALSE))</f>
        <v>16</v>
      </c>
      <c r="D95" s="67" t="str">
        <f ca="1">IF($C95="","",IF(ISERROR(VLOOKUP(C95,Athletes,2,FALSE)),"Unknown Athlete",PROPER(VLOOKUP(C95,Athletes,2,FALSE))))</f>
        <v>Kaitlin Keaney</v>
      </c>
      <c r="E95" s="67" t="str">
        <f ca="1">IF($C95="","",IF(VLOOKUP(C95,Athletes,3,FALSE)="","",VLOOKUP(C95,Athletes,3,FALSE)))</f>
        <v>CAC</v>
      </c>
      <c r="F95" s="67" t="str">
        <f ca="1">IF($C95="","",IF(ISERROR(VLOOKUP(C95,Athletes,7,FALSE)),"",VLOOKUP(C95,Athletes,7,FALSE)))</f>
        <v>U10G</v>
      </c>
      <c r="G95" s="85">
        <f ca="1">IF(M95="","",VLOOKUP($B95,INDIRECT(L95),6,FALSE))</f>
        <v>35</v>
      </c>
      <c r="H95" s="38" t="str">
        <f ca="1">"U" &amp; ROW(H95)+1-$B95 &amp; ":U" &amp; ROW(H95)-$B95+VLOOKUP(1,INDIRECT("A" &amp; ROW(H95)+1-$B95 &amp; ":B999"),2,0)</f>
        <v>U95:U97</v>
      </c>
      <c r="I95" s="38" t="str">
        <f ca="1">"R" &amp; ROW(I95)+1-$B95 &amp; ":R" &amp; ROW(I95)-$B95+VLOOKUP(1,INDIRECT("A" &amp; ROW(I95)+1-$B95 &amp; ":B999"),2,0)</f>
        <v>R95:R97</v>
      </c>
      <c r="J95" s="38" t="str">
        <f ca="1">"S" &amp; ROW(J95)+1-$B95 &amp; ":S" &amp; ROW(J95)-$B95+VLOOKUP(1,INDIRECT("A" &amp; ROW(J95)+1-$B95 &amp; ":B999"),2,0)</f>
        <v>S95:S97</v>
      </c>
      <c r="K95" s="38" t="str">
        <f ca="1">"T" &amp; ROW(K95)+1-$B95 &amp; ":T" &amp; ROW(K95)-$B95+VLOOKUP(1,INDIRECT("A" &amp; ROW(K95)+1-$B95 &amp; ":B999"),2,0)</f>
        <v>T95:T97</v>
      </c>
      <c r="L95" s="38" t="str">
        <f ca="1">"M" &amp; ROW(I95)+1-$B95 &amp; ":U" &amp; ROW(I95)-$B95+VLOOKUP(1,INDIRECT("A" &amp; ROW(I95)+1-$B95 &amp; ":B999"),2,0)</f>
        <v>M95:U97</v>
      </c>
      <c r="M95">
        <f ca="1">IF(N95="","",RANK($U95,INDIRECT(H95),1))</f>
        <v>1</v>
      </c>
      <c r="N95">
        <v>16</v>
      </c>
      <c r="O95" s="2">
        <v>35</v>
      </c>
      <c r="P95" s="38">
        <v>0</v>
      </c>
      <c r="Q95" s="38">
        <v>0</v>
      </c>
      <c r="R95" s="2">
        <f t="shared" ref="R95:T97" si="34">O95</f>
        <v>35</v>
      </c>
      <c r="S95" s="2">
        <f t="shared" si="34"/>
        <v>0</v>
      </c>
      <c r="T95" s="2">
        <f t="shared" si="34"/>
        <v>0</v>
      </c>
      <c r="U95" s="2">
        <f>(((10-$R95)*10000)+$S95)*10+$T95+$N95/1000</f>
        <v>-2499999.9840000002</v>
      </c>
    </row>
    <row r="96" spans="1:23">
      <c r="A96" s="86" t="str">
        <f>IF(AND(N97=""),1,"")</f>
        <v/>
      </c>
      <c r="B96" s="84">
        <f>IF(B95="",1,B95+1)</f>
        <v>2</v>
      </c>
      <c r="C96" s="84">
        <f ca="1">IF(M96="","",VLOOKUP($B96,INDIRECT(L96),2,FALSE))</f>
        <v>7</v>
      </c>
      <c r="D96" s="67" t="str">
        <f ca="1">IF($C96="","",IF(ISERROR(VLOOKUP(C96,Athletes,2,FALSE)),"Unknown Athlete",PROPER(VLOOKUP(C96,Athletes,2,FALSE))))</f>
        <v>Abbie Downing</v>
      </c>
      <c r="E96" s="67" t="str">
        <f ca="1">IF($C96="","",IF(VLOOKUP(C96,Athletes,3,FALSE)="","",VLOOKUP(C96,Athletes,3,FALSE)))</f>
        <v>CAC</v>
      </c>
      <c r="F96" s="67" t="str">
        <f ca="1">IF($C96="","",IF(ISERROR(VLOOKUP(C96,Athletes,7,FALSE)),"",VLOOKUP(C96,Athletes,7,FALSE)))</f>
        <v>U10G</v>
      </c>
      <c r="G96" s="85">
        <f ca="1">IF(M96="","",VLOOKUP($B96,INDIRECT(L96),6,FALSE))</f>
        <v>30</v>
      </c>
      <c r="H96" s="38" t="str">
        <f ca="1">"U" &amp; ROW(H96)+1-$B96 &amp; ":U" &amp; ROW(H96)-$B96+VLOOKUP(1,INDIRECT("A" &amp; ROW(H96)+1-$B96 &amp; ":B999"),2,0)</f>
        <v>U95:U97</v>
      </c>
      <c r="I96" s="38" t="str">
        <f ca="1">"R" &amp; ROW(I96)+1-$B96 &amp; ":R" &amp; ROW(I96)-$B96+VLOOKUP(1,INDIRECT("A" &amp; ROW(I96)+1-$B96 &amp; ":B999"),2,0)</f>
        <v>R95:R97</v>
      </c>
      <c r="J96" s="38" t="str">
        <f ca="1">"S" &amp; ROW(J96)+1-$B96 &amp; ":S" &amp; ROW(J96)-$B96+VLOOKUP(1,INDIRECT("A" &amp; ROW(J96)+1-$B96 &amp; ":B999"),2,0)</f>
        <v>S95:S97</v>
      </c>
      <c r="K96" s="38" t="str">
        <f ca="1">"T" &amp; ROW(K96)+1-$B96 &amp; ":T" &amp; ROW(K96)-$B96+VLOOKUP(1,INDIRECT("A" &amp; ROW(K96)+1-$B96 &amp; ":B999"),2,0)</f>
        <v>T95:T97</v>
      </c>
      <c r="L96" s="38" t="str">
        <f ca="1">"M" &amp; ROW(I96)+1-$B96 &amp; ":U" &amp; ROW(I96)-$B96+VLOOKUP(1,INDIRECT("A" &amp; ROW(I96)+1-$B96 &amp; ":B999"),2,0)</f>
        <v>M95:U97</v>
      </c>
      <c r="M96">
        <f ca="1">IF(N96="","",RANK($U96,INDIRECT(H96),1))</f>
        <v>3</v>
      </c>
      <c r="N96">
        <v>4</v>
      </c>
      <c r="O96" s="2">
        <v>29</v>
      </c>
      <c r="P96" s="38">
        <v>0</v>
      </c>
      <c r="Q96" s="38">
        <v>0</v>
      </c>
      <c r="R96" s="2">
        <f t="shared" si="34"/>
        <v>29</v>
      </c>
      <c r="S96" s="2">
        <f t="shared" si="34"/>
        <v>0</v>
      </c>
      <c r="T96" s="2">
        <f t="shared" si="34"/>
        <v>0</v>
      </c>
      <c r="U96" s="2">
        <f>(((10-$R96)*10000)+$S96)*10+$T96+$N96/1000</f>
        <v>-1899999.996</v>
      </c>
    </row>
    <row r="97" spans="1:23">
      <c r="A97" s="86">
        <f>IF(AND(N98=""),1,"")</f>
        <v>1</v>
      </c>
      <c r="B97" s="84">
        <f>IF(B96="",1,B96+1)</f>
        <v>3</v>
      </c>
      <c r="C97" s="84">
        <f ca="1">IF(M97="","",VLOOKUP($B97,INDIRECT(L97),2,FALSE))</f>
        <v>4</v>
      </c>
      <c r="D97" s="67" t="str">
        <f ca="1">IF($C97="","",IF(ISERROR(VLOOKUP(C97,Athletes,2,FALSE)),"Unknown Athlete",PROPER(VLOOKUP(C97,Athletes,2,FALSE))))</f>
        <v>Freya Miller</v>
      </c>
      <c r="E97" s="67" t="str">
        <f ca="1">IF($C97="","",IF(VLOOKUP(C97,Athletes,3,FALSE)="","",VLOOKUP(C97,Athletes,3,FALSE)))</f>
        <v>N+P</v>
      </c>
      <c r="F97" s="67" t="str">
        <f ca="1">IF($C97="","",IF(ISERROR(VLOOKUP(C97,Athletes,7,FALSE)),"",VLOOKUP(C97,Athletes,7,FALSE)))</f>
        <v>U10G</v>
      </c>
      <c r="G97" s="85">
        <f ca="1">IF(M97="","",VLOOKUP($B97,INDIRECT(L97),6,FALSE))</f>
        <v>29</v>
      </c>
      <c r="H97" s="38" t="str">
        <f ca="1">"U" &amp; ROW(H97)+1-$B97 &amp; ":U" &amp; ROW(H97)-$B97+VLOOKUP(1,INDIRECT("A" &amp; ROW(H97)+1-$B97 &amp; ":B999"),2,0)</f>
        <v>U95:U97</v>
      </c>
      <c r="I97" s="38" t="str">
        <f ca="1">"R" &amp; ROW(I97)+1-$B97 &amp; ":R" &amp; ROW(I97)-$B97+VLOOKUP(1,INDIRECT("A" &amp; ROW(I97)+1-$B97 &amp; ":B999"),2,0)</f>
        <v>R95:R97</v>
      </c>
      <c r="J97" s="38" t="str">
        <f ca="1">"S" &amp; ROW(J97)+1-$B97 &amp; ":S" &amp; ROW(J97)-$B97+VLOOKUP(1,INDIRECT("A" &amp; ROW(J97)+1-$B97 &amp; ":B999"),2,0)</f>
        <v>S95:S97</v>
      </c>
      <c r="K97" s="38" t="str">
        <f ca="1">"T" &amp; ROW(K97)+1-$B97 &amp; ":T" &amp; ROW(K97)-$B97+VLOOKUP(1,INDIRECT("A" &amp; ROW(K97)+1-$B97 &amp; ":B999"),2,0)</f>
        <v>T95:T97</v>
      </c>
      <c r="L97" s="38" t="str">
        <f ca="1">"M" &amp; ROW(I97)+1-$B97 &amp; ":U" &amp; ROW(I97)-$B97+VLOOKUP(1,INDIRECT("A" &amp; ROW(I97)+1-$B97 &amp; ":B999"),2,0)</f>
        <v>M95:U97</v>
      </c>
      <c r="M97">
        <f ca="1">IF(N97="","",RANK($U97,INDIRECT(H97),1))</f>
        <v>2</v>
      </c>
      <c r="N97">
        <v>7</v>
      </c>
      <c r="O97" s="2">
        <v>30</v>
      </c>
      <c r="P97" s="38">
        <v>0</v>
      </c>
      <c r="Q97" s="38">
        <v>0</v>
      </c>
      <c r="R97" s="2">
        <f t="shared" si="34"/>
        <v>30</v>
      </c>
      <c r="S97" s="2">
        <f t="shared" si="34"/>
        <v>0</v>
      </c>
      <c r="T97" s="2">
        <f t="shared" si="34"/>
        <v>0</v>
      </c>
      <c r="U97" s="2">
        <f>(((10-$R97)*10000)+$S97)*10+$T97+$N97/1000</f>
        <v>-1999999.993</v>
      </c>
    </row>
    <row r="98" spans="1:23">
      <c r="A98"/>
      <c r="B98"/>
      <c r="C98"/>
      <c r="D98"/>
      <c r="E98"/>
      <c r="F98"/>
      <c r="G98"/>
      <c r="J98"/>
      <c r="K98"/>
      <c r="L98"/>
      <c r="N98"/>
      <c r="O98"/>
      <c r="P98"/>
      <c r="Q98"/>
    </row>
    <row r="99" spans="1:23">
      <c r="A99"/>
      <c r="B99"/>
      <c r="C99"/>
      <c r="D99"/>
      <c r="E99"/>
      <c r="F99"/>
      <c r="G99"/>
      <c r="J99"/>
      <c r="K99"/>
      <c r="L99"/>
      <c r="N99"/>
      <c r="O99"/>
      <c r="P99"/>
      <c r="Q99"/>
    </row>
    <row r="100" spans="1:23">
      <c r="A100"/>
      <c r="B100"/>
      <c r="C100"/>
      <c r="D100"/>
      <c r="E100"/>
      <c r="F100"/>
      <c r="G100"/>
      <c r="J100"/>
      <c r="K100"/>
      <c r="L100"/>
      <c r="N100"/>
      <c r="O100"/>
      <c r="P100"/>
      <c r="Q100"/>
    </row>
    <row r="101" spans="1:23" ht="18">
      <c r="B101" s="66" t="s">
        <v>10</v>
      </c>
      <c r="C101" s="66" t="s">
        <v>141</v>
      </c>
      <c r="E101" s="66"/>
      <c r="G101" s="68"/>
      <c r="N101" s="34" t="s">
        <v>15</v>
      </c>
      <c r="O101" s="35"/>
      <c r="P101" s="35"/>
      <c r="Q101" s="36"/>
      <c r="R101" s="36"/>
      <c r="S101" s="36"/>
      <c r="T101" s="36"/>
      <c r="U101" s="37"/>
      <c r="V101" s="37"/>
      <c r="W101" s="37"/>
    </row>
    <row r="102" spans="1:23" ht="15.75" customHeight="1">
      <c r="B102" s="66"/>
      <c r="D102" s="66"/>
      <c r="E102" s="74"/>
      <c r="N102"/>
      <c r="R102" s="2"/>
      <c r="S102" s="2"/>
      <c r="T102" s="2"/>
    </row>
    <row r="103" spans="1:23" ht="15.75" thickBot="1">
      <c r="A103" s="87" t="s">
        <v>50</v>
      </c>
      <c r="B103" s="10" t="s">
        <v>9</v>
      </c>
      <c r="C103" s="10" t="s">
        <v>62</v>
      </c>
      <c r="D103" s="10" t="s">
        <v>6</v>
      </c>
      <c r="E103" s="10" t="s">
        <v>7</v>
      </c>
      <c r="F103" s="10" t="s">
        <v>49</v>
      </c>
      <c r="G103" s="43" t="s">
        <v>13</v>
      </c>
      <c r="H103" s="40" t="s">
        <v>54</v>
      </c>
      <c r="I103" s="40" t="s">
        <v>51</v>
      </c>
      <c r="J103" s="40" t="s">
        <v>52</v>
      </c>
      <c r="K103" s="40" t="s">
        <v>53</v>
      </c>
      <c r="L103" s="40" t="s">
        <v>24</v>
      </c>
      <c r="M103" s="12" t="s">
        <v>23</v>
      </c>
      <c r="N103" s="11" t="s">
        <v>62</v>
      </c>
      <c r="O103" s="13" t="s">
        <v>13</v>
      </c>
      <c r="P103" s="39" t="s">
        <v>55</v>
      </c>
      <c r="Q103" s="39" t="s">
        <v>56</v>
      </c>
      <c r="R103" s="14" t="s">
        <v>19</v>
      </c>
      <c r="S103" s="14" t="s">
        <v>20</v>
      </c>
      <c r="T103" s="14" t="s">
        <v>21</v>
      </c>
      <c r="U103" s="12" t="s">
        <v>22</v>
      </c>
    </row>
    <row r="104" spans="1:23" ht="15">
      <c r="B104" s="77"/>
      <c r="C104" s="77"/>
      <c r="D104" s="77"/>
      <c r="E104" s="77"/>
      <c r="F104" s="77"/>
      <c r="G104" s="78"/>
      <c r="H104" s="38"/>
      <c r="I104" s="38"/>
      <c r="N104"/>
      <c r="P104" s="38"/>
      <c r="Q104" s="38"/>
      <c r="R104" s="2"/>
      <c r="S104" s="2"/>
      <c r="T104" s="2"/>
    </row>
    <row r="105" spans="1:23">
      <c r="A105" s="86" t="str">
        <f t="shared" ref="A105:A154" si="35">IF(AND(N106=""),1,"")</f>
        <v/>
      </c>
      <c r="B105" s="84">
        <f t="shared" ref="B105:B154" si="36">IF(B104="",1,B104+1)</f>
        <v>1</v>
      </c>
      <c r="C105" s="84">
        <f ca="1">IF(M105="","",VLOOKUP($B105,INDIRECT(L105),2,FALSE))</f>
        <v>8</v>
      </c>
      <c r="D105" s="67" t="str">
        <f t="shared" ref="D105:D136" ca="1" si="37">IF($C105="","",IF(ISERROR(VLOOKUP(C105,Athletes,2,FALSE)),"Unknown Athlete",PROPER(VLOOKUP(C105,Athletes,2,FALSE))))</f>
        <v>Chloe Thomas</v>
      </c>
      <c r="E105" s="67" t="str">
        <f t="shared" ref="E105:E136" ca="1" si="38">IF($C105="","",IF(VLOOKUP(C105,Athletes,3,FALSE)="","",VLOOKUP(C105,Athletes,3,FALSE)))</f>
        <v>Unattached</v>
      </c>
      <c r="F105" s="67" t="str">
        <f t="shared" ref="F105:F154" ca="1" si="39">IF($C105="","",IF(ISERROR(VLOOKUP(C105,Athletes,7,FALSE)),"",VLOOKUP(C105,Athletes,7,FALSE)))</f>
        <v>U9G</v>
      </c>
      <c r="G105" s="85">
        <f t="shared" ref="G105:G154" ca="1" si="40">IF(M105="","",VLOOKUP($B105,INDIRECT(L105),6,FALSE))</f>
        <v>28</v>
      </c>
      <c r="H105" s="38" t="str">
        <f t="shared" ref="H105:H154" ca="1" si="41">"U" &amp; ROW(H105)+1-$B105 &amp; ":U" &amp; ROW(H105)-$B105+VLOOKUP(1,INDIRECT("A" &amp; ROW(H105)+1-$B105 &amp; ":B999"),2,0)</f>
        <v>U105:U106</v>
      </c>
      <c r="I105" s="38" t="str">
        <f t="shared" ref="I105:I154" ca="1" si="42">"R" &amp; ROW(I105)+1-$B105 &amp; ":R" &amp; ROW(I105)-$B105+VLOOKUP(1,INDIRECT("A" &amp; ROW(I105)+1-$B105 &amp; ":B999"),2,0)</f>
        <v>R105:R106</v>
      </c>
      <c r="J105" s="38" t="str">
        <f t="shared" ref="J105:J154" ca="1" si="43">"S" &amp; ROW(J105)+1-$B105 &amp; ":S" &amp; ROW(J105)-$B105+VLOOKUP(1,INDIRECT("A" &amp; ROW(J105)+1-$B105 &amp; ":B999"),2,0)</f>
        <v>S105:S106</v>
      </c>
      <c r="K105" s="38" t="str">
        <f t="shared" ref="K105:K154" ca="1" si="44">"T" &amp; ROW(K105)+1-$B105 &amp; ":T" &amp; ROW(K105)-$B105+VLOOKUP(1,INDIRECT("A" &amp; ROW(K105)+1-$B105 &amp; ":B999"),2,0)</f>
        <v>T105:T106</v>
      </c>
      <c r="L105" s="38" t="str">
        <f t="shared" ref="L105:L154" ca="1" si="45">"M" &amp; ROW(I105)+1-$B105 &amp; ":U" &amp; ROW(I105)-$B105+VLOOKUP(1,INDIRECT("A" &amp; ROW(I105)+1-$B105 &amp; ":B999"),2,0)</f>
        <v>M105:U106</v>
      </c>
      <c r="M105">
        <f t="shared" ref="M105:M154" ca="1" si="46">IF(N105="","",RANK($U105,INDIRECT(H105),1))</f>
        <v>1</v>
      </c>
      <c r="N105">
        <v>8</v>
      </c>
      <c r="O105" s="2">
        <v>28</v>
      </c>
      <c r="P105" s="38">
        <v>0</v>
      </c>
      <c r="Q105" s="38">
        <v>0</v>
      </c>
      <c r="R105" s="2">
        <f t="shared" ref="R105:R154" si="47">O105</f>
        <v>28</v>
      </c>
      <c r="S105" s="2">
        <f t="shared" ref="S105:S154" si="48">P105</f>
        <v>0</v>
      </c>
      <c r="T105" s="2">
        <f t="shared" ref="T105:T154" si="49">Q105</f>
        <v>0</v>
      </c>
      <c r="U105" s="2">
        <f t="shared" ref="U105:U154" si="50">(((10-$R105)*10000)+$S105)*10+$T105+$N105/1000</f>
        <v>-1799999.9920000001</v>
      </c>
    </row>
    <row r="106" spans="1:23">
      <c r="A106" s="86">
        <f t="shared" si="35"/>
        <v>1</v>
      </c>
      <c r="B106" s="84">
        <f t="shared" si="36"/>
        <v>2</v>
      </c>
      <c r="C106" s="84">
        <f t="shared" ref="C106:C154" ca="1" si="51">IF(M106="","",VLOOKUP($B106,INDIRECT(L106),2,FALSE))</f>
        <v>10</v>
      </c>
      <c r="D106" s="67" t="str">
        <f t="shared" ca="1" si="37"/>
        <v>Jemma Kearney</v>
      </c>
      <c r="E106" s="67" t="str">
        <f t="shared" ca="1" si="38"/>
        <v>Unattached</v>
      </c>
      <c r="F106" s="67" t="str">
        <f t="shared" ca="1" si="39"/>
        <v>U9G</v>
      </c>
      <c r="G106" s="85">
        <f t="shared" ca="1" si="40"/>
        <v>28</v>
      </c>
      <c r="H106" s="38" t="str">
        <f t="shared" ca="1" si="41"/>
        <v>U105:U106</v>
      </c>
      <c r="I106" s="38" t="str">
        <f t="shared" ca="1" si="42"/>
        <v>R105:R106</v>
      </c>
      <c r="J106" s="38" t="str">
        <f t="shared" ca="1" si="43"/>
        <v>S105:S106</v>
      </c>
      <c r="K106" s="38" t="str">
        <f t="shared" ca="1" si="44"/>
        <v>T105:T106</v>
      </c>
      <c r="L106" s="38" t="str">
        <f t="shared" ca="1" si="45"/>
        <v>M105:U106</v>
      </c>
      <c r="M106">
        <f t="shared" ca="1" si="46"/>
        <v>2</v>
      </c>
      <c r="N106">
        <v>10</v>
      </c>
      <c r="O106" s="2">
        <v>28</v>
      </c>
      <c r="P106" s="38">
        <v>0</v>
      </c>
      <c r="Q106" s="38">
        <v>0</v>
      </c>
      <c r="R106" s="2">
        <f t="shared" si="47"/>
        <v>28</v>
      </c>
      <c r="S106" s="2">
        <f t="shared" si="48"/>
        <v>0</v>
      </c>
      <c r="T106" s="2">
        <f t="shared" si="49"/>
        <v>0</v>
      </c>
      <c r="U106" s="2">
        <f t="shared" si="50"/>
        <v>-1799999.99</v>
      </c>
    </row>
    <row r="107" spans="1:23">
      <c r="A107" s="86">
        <f t="shared" si="35"/>
        <v>1</v>
      </c>
      <c r="B107" s="84">
        <f t="shared" si="36"/>
        <v>3</v>
      </c>
      <c r="C107" s="84" t="str">
        <f t="shared" ca="1" si="51"/>
        <v/>
      </c>
      <c r="D107" s="67" t="str">
        <f t="shared" ca="1" si="37"/>
        <v/>
      </c>
      <c r="E107" s="67" t="str">
        <f t="shared" ca="1" si="38"/>
        <v/>
      </c>
      <c r="F107" s="67" t="str">
        <f t="shared" ca="1" si="39"/>
        <v/>
      </c>
      <c r="G107" s="85" t="str">
        <f t="shared" ca="1" si="40"/>
        <v/>
      </c>
      <c r="H107" s="38" t="str">
        <f t="shared" ca="1" si="41"/>
        <v>U105:U106</v>
      </c>
      <c r="I107" s="38" t="str">
        <f t="shared" ca="1" si="42"/>
        <v>R105:R106</v>
      </c>
      <c r="J107" s="38" t="str">
        <f t="shared" ca="1" si="43"/>
        <v>S105:S106</v>
      </c>
      <c r="K107" s="38" t="str">
        <f t="shared" ca="1" si="44"/>
        <v>T105:T106</v>
      </c>
      <c r="L107" s="38" t="str">
        <f t="shared" ca="1" si="45"/>
        <v>M105:U106</v>
      </c>
      <c r="M107" t="str">
        <f t="shared" ca="1" si="46"/>
        <v/>
      </c>
      <c r="N107"/>
      <c r="O107" s="2">
        <v>0</v>
      </c>
      <c r="P107" s="38">
        <v>0</v>
      </c>
      <c r="Q107" s="38">
        <v>0</v>
      </c>
      <c r="R107" s="2">
        <f t="shared" si="47"/>
        <v>0</v>
      </c>
      <c r="S107" s="2">
        <f t="shared" si="48"/>
        <v>0</v>
      </c>
      <c r="T107" s="2">
        <f t="shared" si="49"/>
        <v>0</v>
      </c>
      <c r="U107" s="2">
        <f t="shared" si="50"/>
        <v>1000000</v>
      </c>
    </row>
    <row r="108" spans="1:23">
      <c r="A108" s="86">
        <f t="shared" si="35"/>
        <v>1</v>
      </c>
      <c r="B108" s="84">
        <f t="shared" si="36"/>
        <v>4</v>
      </c>
      <c r="C108" s="84" t="str">
        <f t="shared" ca="1" si="51"/>
        <v/>
      </c>
      <c r="D108" s="67" t="str">
        <f t="shared" ca="1" si="37"/>
        <v/>
      </c>
      <c r="E108" s="67" t="str">
        <f t="shared" ca="1" si="38"/>
        <v/>
      </c>
      <c r="F108" s="67" t="str">
        <f t="shared" ca="1" si="39"/>
        <v/>
      </c>
      <c r="G108" s="85" t="str">
        <f t="shared" ca="1" si="40"/>
        <v/>
      </c>
      <c r="H108" s="38" t="str">
        <f t="shared" ca="1" si="41"/>
        <v>U105:U106</v>
      </c>
      <c r="I108" s="38" t="str">
        <f t="shared" ca="1" si="42"/>
        <v>R105:R106</v>
      </c>
      <c r="J108" s="38" t="str">
        <f t="shared" ca="1" si="43"/>
        <v>S105:S106</v>
      </c>
      <c r="K108" s="38" t="str">
        <f t="shared" ca="1" si="44"/>
        <v>T105:T106</v>
      </c>
      <c r="L108" s="38" t="str">
        <f t="shared" ca="1" si="45"/>
        <v>M105:U106</v>
      </c>
      <c r="M108" t="str">
        <f t="shared" ca="1" si="46"/>
        <v/>
      </c>
      <c r="N108"/>
      <c r="O108" s="2">
        <v>0</v>
      </c>
      <c r="P108" s="38">
        <v>0</v>
      </c>
      <c r="Q108" s="38">
        <v>0</v>
      </c>
      <c r="R108" s="2">
        <f t="shared" si="47"/>
        <v>0</v>
      </c>
      <c r="S108" s="2">
        <f t="shared" si="48"/>
        <v>0</v>
      </c>
      <c r="T108" s="2">
        <f t="shared" si="49"/>
        <v>0</v>
      </c>
      <c r="U108" s="2">
        <f t="shared" si="50"/>
        <v>1000000</v>
      </c>
    </row>
    <row r="109" spans="1:23">
      <c r="A109" s="86">
        <f t="shared" si="35"/>
        <v>1</v>
      </c>
      <c r="B109" s="84">
        <f t="shared" si="36"/>
        <v>5</v>
      </c>
      <c r="C109" s="84" t="str">
        <f t="shared" ca="1" si="51"/>
        <v/>
      </c>
      <c r="D109" s="67" t="str">
        <f t="shared" ca="1" si="37"/>
        <v/>
      </c>
      <c r="E109" s="67" t="str">
        <f t="shared" ca="1" si="38"/>
        <v/>
      </c>
      <c r="F109" s="67" t="str">
        <f t="shared" ca="1" si="39"/>
        <v/>
      </c>
      <c r="G109" s="85" t="str">
        <f t="shared" ca="1" si="40"/>
        <v/>
      </c>
      <c r="H109" s="38" t="str">
        <f t="shared" ca="1" si="41"/>
        <v>U105:U106</v>
      </c>
      <c r="I109" s="38" t="str">
        <f t="shared" ca="1" si="42"/>
        <v>R105:R106</v>
      </c>
      <c r="J109" s="38" t="str">
        <f t="shared" ca="1" si="43"/>
        <v>S105:S106</v>
      </c>
      <c r="K109" s="38" t="str">
        <f t="shared" ca="1" si="44"/>
        <v>T105:T106</v>
      </c>
      <c r="L109" s="38" t="str">
        <f t="shared" ca="1" si="45"/>
        <v>M105:U106</v>
      </c>
      <c r="M109" t="str">
        <f t="shared" ca="1" si="46"/>
        <v/>
      </c>
      <c r="N109"/>
      <c r="O109" s="2">
        <v>0</v>
      </c>
      <c r="P109" s="38">
        <v>0</v>
      </c>
      <c r="Q109" s="38">
        <v>0</v>
      </c>
      <c r="R109" s="2">
        <f t="shared" si="47"/>
        <v>0</v>
      </c>
      <c r="S109" s="2">
        <f t="shared" si="48"/>
        <v>0</v>
      </c>
      <c r="T109" s="2">
        <f t="shared" si="49"/>
        <v>0</v>
      </c>
      <c r="U109" s="2">
        <f t="shared" si="50"/>
        <v>1000000</v>
      </c>
    </row>
    <row r="110" spans="1:23">
      <c r="A110" s="86">
        <f t="shared" si="35"/>
        <v>1</v>
      </c>
      <c r="B110" s="84">
        <f t="shared" si="36"/>
        <v>6</v>
      </c>
      <c r="C110" s="84" t="str">
        <f t="shared" ca="1" si="51"/>
        <v/>
      </c>
      <c r="D110" s="67" t="str">
        <f t="shared" ca="1" si="37"/>
        <v/>
      </c>
      <c r="E110" s="67" t="str">
        <f t="shared" ca="1" si="38"/>
        <v/>
      </c>
      <c r="F110" s="67" t="str">
        <f t="shared" ca="1" si="39"/>
        <v/>
      </c>
      <c r="G110" s="85" t="str">
        <f t="shared" ca="1" si="40"/>
        <v/>
      </c>
      <c r="H110" s="38" t="str">
        <f t="shared" ca="1" si="41"/>
        <v>U105:U106</v>
      </c>
      <c r="I110" s="38" t="str">
        <f t="shared" ca="1" si="42"/>
        <v>R105:R106</v>
      </c>
      <c r="J110" s="38" t="str">
        <f t="shared" ca="1" si="43"/>
        <v>S105:S106</v>
      </c>
      <c r="K110" s="38" t="str">
        <f t="shared" ca="1" si="44"/>
        <v>T105:T106</v>
      </c>
      <c r="L110" s="38" t="str">
        <f t="shared" ca="1" si="45"/>
        <v>M105:U106</v>
      </c>
      <c r="M110" t="str">
        <f t="shared" ca="1" si="46"/>
        <v/>
      </c>
      <c r="N110"/>
      <c r="O110" s="2">
        <v>0</v>
      </c>
      <c r="P110" s="38">
        <v>0</v>
      </c>
      <c r="Q110" s="38">
        <v>0</v>
      </c>
      <c r="R110" s="2">
        <f t="shared" si="47"/>
        <v>0</v>
      </c>
      <c r="S110" s="2">
        <f t="shared" si="48"/>
        <v>0</v>
      </c>
      <c r="T110" s="2">
        <f t="shared" si="49"/>
        <v>0</v>
      </c>
      <c r="U110" s="2">
        <f t="shared" si="50"/>
        <v>1000000</v>
      </c>
    </row>
    <row r="111" spans="1:23">
      <c r="A111" s="86">
        <f t="shared" si="35"/>
        <v>1</v>
      </c>
      <c r="B111" s="84">
        <f t="shared" si="36"/>
        <v>7</v>
      </c>
      <c r="C111" s="84" t="str">
        <f t="shared" ca="1" si="51"/>
        <v/>
      </c>
      <c r="D111" s="67" t="str">
        <f t="shared" ca="1" si="37"/>
        <v/>
      </c>
      <c r="E111" s="67" t="str">
        <f t="shared" ca="1" si="38"/>
        <v/>
      </c>
      <c r="F111" s="67" t="str">
        <f t="shared" ca="1" si="39"/>
        <v/>
      </c>
      <c r="G111" s="85" t="str">
        <f t="shared" ca="1" si="40"/>
        <v/>
      </c>
      <c r="H111" s="38" t="str">
        <f t="shared" ca="1" si="41"/>
        <v>U105:U106</v>
      </c>
      <c r="I111" s="38" t="str">
        <f t="shared" ca="1" si="42"/>
        <v>R105:R106</v>
      </c>
      <c r="J111" s="38" t="str">
        <f t="shared" ca="1" si="43"/>
        <v>S105:S106</v>
      </c>
      <c r="K111" s="38" t="str">
        <f t="shared" ca="1" si="44"/>
        <v>T105:T106</v>
      </c>
      <c r="L111" s="38" t="str">
        <f t="shared" ca="1" si="45"/>
        <v>M105:U106</v>
      </c>
      <c r="M111" t="str">
        <f t="shared" ca="1" si="46"/>
        <v/>
      </c>
      <c r="N111"/>
      <c r="O111" s="2">
        <v>0</v>
      </c>
      <c r="P111" s="38">
        <v>0</v>
      </c>
      <c r="Q111" s="38">
        <v>0</v>
      </c>
      <c r="R111" s="2">
        <f t="shared" si="47"/>
        <v>0</v>
      </c>
      <c r="S111" s="2">
        <f t="shared" si="48"/>
        <v>0</v>
      </c>
      <c r="T111" s="2">
        <f t="shared" si="49"/>
        <v>0</v>
      </c>
      <c r="U111" s="2">
        <f t="shared" si="50"/>
        <v>1000000</v>
      </c>
    </row>
    <row r="112" spans="1:23">
      <c r="A112" s="86">
        <f t="shared" si="35"/>
        <v>1</v>
      </c>
      <c r="B112" s="84">
        <f t="shared" si="36"/>
        <v>8</v>
      </c>
      <c r="C112" s="84" t="str">
        <f t="shared" ca="1" si="51"/>
        <v/>
      </c>
      <c r="D112" s="67" t="str">
        <f t="shared" ca="1" si="37"/>
        <v/>
      </c>
      <c r="E112" s="67" t="str">
        <f t="shared" ca="1" si="38"/>
        <v/>
      </c>
      <c r="F112" s="67" t="str">
        <f t="shared" ca="1" si="39"/>
        <v/>
      </c>
      <c r="G112" s="85" t="str">
        <f t="shared" ca="1" si="40"/>
        <v/>
      </c>
      <c r="H112" s="38" t="str">
        <f t="shared" ca="1" si="41"/>
        <v>U105:U106</v>
      </c>
      <c r="I112" s="38" t="str">
        <f t="shared" ca="1" si="42"/>
        <v>R105:R106</v>
      </c>
      <c r="J112" s="38" t="str">
        <f t="shared" ca="1" si="43"/>
        <v>S105:S106</v>
      </c>
      <c r="K112" s="38" t="str">
        <f t="shared" ca="1" si="44"/>
        <v>T105:T106</v>
      </c>
      <c r="L112" s="38" t="str">
        <f t="shared" ca="1" si="45"/>
        <v>M105:U106</v>
      </c>
      <c r="M112" t="str">
        <f t="shared" ca="1" si="46"/>
        <v/>
      </c>
      <c r="N112"/>
      <c r="O112" s="2">
        <v>0</v>
      </c>
      <c r="P112" s="38">
        <v>0</v>
      </c>
      <c r="Q112" s="38">
        <v>0</v>
      </c>
      <c r="R112" s="2">
        <f t="shared" si="47"/>
        <v>0</v>
      </c>
      <c r="S112" s="2">
        <f t="shared" si="48"/>
        <v>0</v>
      </c>
      <c r="T112" s="2">
        <f t="shared" si="49"/>
        <v>0</v>
      </c>
      <c r="U112" s="2">
        <f t="shared" si="50"/>
        <v>1000000</v>
      </c>
    </row>
    <row r="113" spans="1:21">
      <c r="A113" s="86">
        <f t="shared" si="35"/>
        <v>1</v>
      </c>
      <c r="B113" s="84">
        <f t="shared" si="36"/>
        <v>9</v>
      </c>
      <c r="C113" s="84" t="str">
        <f t="shared" ca="1" si="51"/>
        <v/>
      </c>
      <c r="D113" s="67" t="str">
        <f t="shared" ca="1" si="37"/>
        <v/>
      </c>
      <c r="E113" s="67" t="str">
        <f t="shared" ca="1" si="38"/>
        <v/>
      </c>
      <c r="F113" s="67" t="str">
        <f t="shared" ca="1" si="39"/>
        <v/>
      </c>
      <c r="G113" s="85" t="str">
        <f t="shared" ca="1" si="40"/>
        <v/>
      </c>
      <c r="H113" s="38" t="str">
        <f t="shared" ca="1" si="41"/>
        <v>U105:U106</v>
      </c>
      <c r="I113" s="38" t="str">
        <f t="shared" ca="1" si="42"/>
        <v>R105:R106</v>
      </c>
      <c r="J113" s="38" t="str">
        <f t="shared" ca="1" si="43"/>
        <v>S105:S106</v>
      </c>
      <c r="K113" s="38" t="str">
        <f t="shared" ca="1" si="44"/>
        <v>T105:T106</v>
      </c>
      <c r="L113" s="38" t="str">
        <f t="shared" ca="1" si="45"/>
        <v>M105:U106</v>
      </c>
      <c r="M113" t="str">
        <f t="shared" ca="1" si="46"/>
        <v/>
      </c>
      <c r="N113"/>
      <c r="O113" s="2">
        <v>0</v>
      </c>
      <c r="P113" s="38">
        <v>0</v>
      </c>
      <c r="Q113" s="38">
        <v>0</v>
      </c>
      <c r="R113" s="2">
        <f t="shared" si="47"/>
        <v>0</v>
      </c>
      <c r="S113" s="2">
        <f t="shared" si="48"/>
        <v>0</v>
      </c>
      <c r="T113" s="2">
        <f t="shared" si="49"/>
        <v>0</v>
      </c>
      <c r="U113" s="2">
        <f t="shared" si="50"/>
        <v>1000000</v>
      </c>
    </row>
    <row r="114" spans="1:21">
      <c r="A114" s="86">
        <f t="shared" si="35"/>
        <v>1</v>
      </c>
      <c r="B114" s="84">
        <f t="shared" si="36"/>
        <v>10</v>
      </c>
      <c r="C114" s="84" t="str">
        <f t="shared" ca="1" si="51"/>
        <v/>
      </c>
      <c r="D114" s="67" t="str">
        <f t="shared" ca="1" si="37"/>
        <v/>
      </c>
      <c r="E114" s="67" t="str">
        <f t="shared" ca="1" si="38"/>
        <v/>
      </c>
      <c r="F114" s="67" t="str">
        <f t="shared" ca="1" si="39"/>
        <v/>
      </c>
      <c r="G114" s="85" t="str">
        <f t="shared" ca="1" si="40"/>
        <v/>
      </c>
      <c r="H114" s="38" t="str">
        <f t="shared" ca="1" si="41"/>
        <v>U105:U106</v>
      </c>
      <c r="I114" s="38" t="str">
        <f t="shared" ca="1" si="42"/>
        <v>R105:R106</v>
      </c>
      <c r="J114" s="38" t="str">
        <f t="shared" ca="1" si="43"/>
        <v>S105:S106</v>
      </c>
      <c r="K114" s="38" t="str">
        <f t="shared" ca="1" si="44"/>
        <v>T105:T106</v>
      </c>
      <c r="L114" s="38" t="str">
        <f t="shared" ca="1" si="45"/>
        <v>M105:U106</v>
      </c>
      <c r="M114" t="str">
        <f t="shared" ca="1" si="46"/>
        <v/>
      </c>
      <c r="N114"/>
      <c r="O114" s="2">
        <v>0</v>
      </c>
      <c r="P114" s="38">
        <v>0</v>
      </c>
      <c r="Q114" s="38">
        <v>0</v>
      </c>
      <c r="R114" s="2">
        <f t="shared" si="47"/>
        <v>0</v>
      </c>
      <c r="S114" s="2">
        <f t="shared" si="48"/>
        <v>0</v>
      </c>
      <c r="T114" s="2">
        <f t="shared" si="49"/>
        <v>0</v>
      </c>
      <c r="U114" s="2">
        <f t="shared" si="50"/>
        <v>1000000</v>
      </c>
    </row>
    <row r="115" spans="1:21">
      <c r="A115" s="86">
        <f t="shared" si="35"/>
        <v>1</v>
      </c>
      <c r="B115" s="84">
        <f t="shared" si="36"/>
        <v>11</v>
      </c>
      <c r="C115" s="84" t="str">
        <f t="shared" ca="1" si="51"/>
        <v/>
      </c>
      <c r="D115" s="67" t="str">
        <f t="shared" ca="1" si="37"/>
        <v/>
      </c>
      <c r="E115" s="67" t="str">
        <f t="shared" ca="1" si="38"/>
        <v/>
      </c>
      <c r="F115" s="67" t="str">
        <f t="shared" ca="1" si="39"/>
        <v/>
      </c>
      <c r="G115" s="85" t="str">
        <f t="shared" ca="1" si="40"/>
        <v/>
      </c>
      <c r="H115" s="38" t="str">
        <f t="shared" ca="1" si="41"/>
        <v>U105:U106</v>
      </c>
      <c r="I115" s="38" t="str">
        <f t="shared" ca="1" si="42"/>
        <v>R105:R106</v>
      </c>
      <c r="J115" s="38" t="str">
        <f t="shared" ca="1" si="43"/>
        <v>S105:S106</v>
      </c>
      <c r="K115" s="38" t="str">
        <f t="shared" ca="1" si="44"/>
        <v>T105:T106</v>
      </c>
      <c r="L115" s="38" t="str">
        <f t="shared" ca="1" si="45"/>
        <v>M105:U106</v>
      </c>
      <c r="M115" t="str">
        <f t="shared" ca="1" si="46"/>
        <v/>
      </c>
      <c r="N115"/>
      <c r="O115" s="2">
        <v>0</v>
      </c>
      <c r="P115" s="38">
        <v>0</v>
      </c>
      <c r="Q115" s="38">
        <v>0</v>
      </c>
      <c r="R115" s="2">
        <f t="shared" si="47"/>
        <v>0</v>
      </c>
      <c r="S115" s="2">
        <f t="shared" si="48"/>
        <v>0</v>
      </c>
      <c r="T115" s="2">
        <f t="shared" si="49"/>
        <v>0</v>
      </c>
      <c r="U115" s="2">
        <f t="shared" si="50"/>
        <v>1000000</v>
      </c>
    </row>
    <row r="116" spans="1:21">
      <c r="A116" s="86">
        <f t="shared" si="35"/>
        <v>1</v>
      </c>
      <c r="B116" s="84">
        <f t="shared" si="36"/>
        <v>12</v>
      </c>
      <c r="C116" s="84" t="str">
        <f t="shared" ca="1" si="51"/>
        <v/>
      </c>
      <c r="D116" s="67" t="str">
        <f t="shared" ca="1" si="37"/>
        <v/>
      </c>
      <c r="E116" s="67" t="str">
        <f t="shared" ca="1" si="38"/>
        <v/>
      </c>
      <c r="F116" s="67" t="str">
        <f t="shared" ca="1" si="39"/>
        <v/>
      </c>
      <c r="G116" s="85" t="str">
        <f t="shared" ca="1" si="40"/>
        <v/>
      </c>
      <c r="H116" s="38" t="str">
        <f t="shared" ca="1" si="41"/>
        <v>U105:U106</v>
      </c>
      <c r="I116" s="38" t="str">
        <f t="shared" ca="1" si="42"/>
        <v>R105:R106</v>
      </c>
      <c r="J116" s="38" t="str">
        <f t="shared" ca="1" si="43"/>
        <v>S105:S106</v>
      </c>
      <c r="K116" s="38" t="str">
        <f t="shared" ca="1" si="44"/>
        <v>T105:T106</v>
      </c>
      <c r="L116" s="38" t="str">
        <f t="shared" ca="1" si="45"/>
        <v>M105:U106</v>
      </c>
      <c r="M116" t="str">
        <f t="shared" ca="1" si="46"/>
        <v/>
      </c>
      <c r="N116"/>
      <c r="O116" s="2">
        <v>0</v>
      </c>
      <c r="P116" s="38">
        <v>0</v>
      </c>
      <c r="Q116" s="38">
        <v>0</v>
      </c>
      <c r="R116" s="2">
        <f t="shared" si="47"/>
        <v>0</v>
      </c>
      <c r="S116" s="2">
        <f t="shared" si="48"/>
        <v>0</v>
      </c>
      <c r="T116" s="2">
        <f t="shared" si="49"/>
        <v>0</v>
      </c>
      <c r="U116" s="2">
        <f t="shared" si="50"/>
        <v>1000000</v>
      </c>
    </row>
    <row r="117" spans="1:21">
      <c r="A117" s="86">
        <f t="shared" si="35"/>
        <v>1</v>
      </c>
      <c r="B117" s="84">
        <f t="shared" si="36"/>
        <v>13</v>
      </c>
      <c r="C117" s="84" t="str">
        <f t="shared" ca="1" si="51"/>
        <v/>
      </c>
      <c r="D117" s="67" t="str">
        <f t="shared" ca="1" si="37"/>
        <v/>
      </c>
      <c r="E117" s="67" t="str">
        <f t="shared" ca="1" si="38"/>
        <v/>
      </c>
      <c r="F117" s="67" t="str">
        <f t="shared" ca="1" si="39"/>
        <v/>
      </c>
      <c r="G117" s="85" t="str">
        <f t="shared" ca="1" si="40"/>
        <v/>
      </c>
      <c r="H117" s="38" t="str">
        <f t="shared" ca="1" si="41"/>
        <v>U105:U106</v>
      </c>
      <c r="I117" s="38" t="str">
        <f t="shared" ca="1" si="42"/>
        <v>R105:R106</v>
      </c>
      <c r="J117" s="38" t="str">
        <f t="shared" ca="1" si="43"/>
        <v>S105:S106</v>
      </c>
      <c r="K117" s="38" t="str">
        <f t="shared" ca="1" si="44"/>
        <v>T105:T106</v>
      </c>
      <c r="L117" s="38" t="str">
        <f t="shared" ca="1" si="45"/>
        <v>M105:U106</v>
      </c>
      <c r="M117" t="str">
        <f t="shared" ca="1" si="46"/>
        <v/>
      </c>
      <c r="N117"/>
      <c r="O117" s="2">
        <v>0</v>
      </c>
      <c r="P117" s="38">
        <v>0</v>
      </c>
      <c r="Q117" s="38">
        <v>0</v>
      </c>
      <c r="R117" s="2">
        <f t="shared" si="47"/>
        <v>0</v>
      </c>
      <c r="S117" s="2">
        <f t="shared" si="48"/>
        <v>0</v>
      </c>
      <c r="T117" s="2">
        <f t="shared" si="49"/>
        <v>0</v>
      </c>
      <c r="U117" s="2">
        <f t="shared" si="50"/>
        <v>1000000</v>
      </c>
    </row>
    <row r="118" spans="1:21">
      <c r="A118" s="86">
        <f t="shared" si="35"/>
        <v>1</v>
      </c>
      <c r="B118" s="84">
        <f t="shared" si="36"/>
        <v>14</v>
      </c>
      <c r="C118" s="84" t="str">
        <f t="shared" ca="1" si="51"/>
        <v/>
      </c>
      <c r="D118" s="67" t="str">
        <f t="shared" ca="1" si="37"/>
        <v/>
      </c>
      <c r="E118" s="67" t="str">
        <f t="shared" ca="1" si="38"/>
        <v/>
      </c>
      <c r="F118" s="67" t="str">
        <f t="shared" ca="1" si="39"/>
        <v/>
      </c>
      <c r="G118" s="85" t="str">
        <f t="shared" ca="1" si="40"/>
        <v/>
      </c>
      <c r="H118" s="38" t="str">
        <f t="shared" ca="1" si="41"/>
        <v>U105:U106</v>
      </c>
      <c r="I118" s="38" t="str">
        <f t="shared" ca="1" si="42"/>
        <v>R105:R106</v>
      </c>
      <c r="J118" s="38" t="str">
        <f t="shared" ca="1" si="43"/>
        <v>S105:S106</v>
      </c>
      <c r="K118" s="38" t="str">
        <f t="shared" ca="1" si="44"/>
        <v>T105:T106</v>
      </c>
      <c r="L118" s="38" t="str">
        <f t="shared" ca="1" si="45"/>
        <v>M105:U106</v>
      </c>
      <c r="M118" t="str">
        <f t="shared" ca="1" si="46"/>
        <v/>
      </c>
      <c r="N118"/>
      <c r="O118" s="2">
        <v>0</v>
      </c>
      <c r="P118" s="38">
        <v>0</v>
      </c>
      <c r="Q118" s="38">
        <v>0</v>
      </c>
      <c r="R118" s="2">
        <f t="shared" si="47"/>
        <v>0</v>
      </c>
      <c r="S118" s="2">
        <f t="shared" si="48"/>
        <v>0</v>
      </c>
      <c r="T118" s="2">
        <f t="shared" si="49"/>
        <v>0</v>
      </c>
      <c r="U118" s="2">
        <f t="shared" si="50"/>
        <v>1000000</v>
      </c>
    </row>
    <row r="119" spans="1:21">
      <c r="A119" s="86">
        <f t="shared" si="35"/>
        <v>1</v>
      </c>
      <c r="B119" s="84">
        <f t="shared" si="36"/>
        <v>15</v>
      </c>
      <c r="C119" s="84" t="str">
        <f t="shared" ca="1" si="51"/>
        <v/>
      </c>
      <c r="D119" s="67" t="str">
        <f t="shared" ca="1" si="37"/>
        <v/>
      </c>
      <c r="E119" s="67" t="str">
        <f t="shared" ca="1" si="38"/>
        <v/>
      </c>
      <c r="F119" s="67" t="str">
        <f t="shared" ca="1" si="39"/>
        <v/>
      </c>
      <c r="G119" s="85" t="str">
        <f t="shared" ca="1" si="40"/>
        <v/>
      </c>
      <c r="H119" s="38" t="str">
        <f t="shared" ca="1" si="41"/>
        <v>U105:U106</v>
      </c>
      <c r="I119" s="38" t="str">
        <f t="shared" ca="1" si="42"/>
        <v>R105:R106</v>
      </c>
      <c r="J119" s="38" t="str">
        <f t="shared" ca="1" si="43"/>
        <v>S105:S106</v>
      </c>
      <c r="K119" s="38" t="str">
        <f t="shared" ca="1" si="44"/>
        <v>T105:T106</v>
      </c>
      <c r="L119" s="38" t="str">
        <f t="shared" ca="1" si="45"/>
        <v>M105:U106</v>
      </c>
      <c r="M119" t="str">
        <f t="shared" ca="1" si="46"/>
        <v/>
      </c>
      <c r="N119"/>
      <c r="O119" s="2">
        <v>0</v>
      </c>
      <c r="P119" s="38">
        <v>0</v>
      </c>
      <c r="Q119" s="38">
        <v>0</v>
      </c>
      <c r="R119" s="2">
        <f t="shared" si="47"/>
        <v>0</v>
      </c>
      <c r="S119" s="2">
        <f t="shared" si="48"/>
        <v>0</v>
      </c>
      <c r="T119" s="2">
        <f t="shared" si="49"/>
        <v>0</v>
      </c>
      <c r="U119" s="2">
        <f t="shared" si="50"/>
        <v>1000000</v>
      </c>
    </row>
    <row r="120" spans="1:21">
      <c r="A120" s="86">
        <f t="shared" si="35"/>
        <v>1</v>
      </c>
      <c r="B120" s="84">
        <f t="shared" si="36"/>
        <v>16</v>
      </c>
      <c r="C120" s="84" t="str">
        <f t="shared" ca="1" si="51"/>
        <v/>
      </c>
      <c r="D120" s="67" t="str">
        <f t="shared" ca="1" si="37"/>
        <v/>
      </c>
      <c r="E120" s="67" t="str">
        <f t="shared" ca="1" si="38"/>
        <v/>
      </c>
      <c r="F120" s="67" t="str">
        <f t="shared" ca="1" si="39"/>
        <v/>
      </c>
      <c r="G120" s="85" t="str">
        <f t="shared" ca="1" si="40"/>
        <v/>
      </c>
      <c r="H120" s="38" t="str">
        <f t="shared" ca="1" si="41"/>
        <v>U105:U106</v>
      </c>
      <c r="I120" s="38" t="str">
        <f t="shared" ca="1" si="42"/>
        <v>R105:R106</v>
      </c>
      <c r="J120" s="38" t="str">
        <f t="shared" ca="1" si="43"/>
        <v>S105:S106</v>
      </c>
      <c r="K120" s="38" t="str">
        <f t="shared" ca="1" si="44"/>
        <v>T105:T106</v>
      </c>
      <c r="L120" s="38" t="str">
        <f t="shared" ca="1" si="45"/>
        <v>M105:U106</v>
      </c>
      <c r="M120" t="str">
        <f t="shared" ca="1" si="46"/>
        <v/>
      </c>
      <c r="N120"/>
      <c r="O120" s="2">
        <v>0</v>
      </c>
      <c r="P120" s="38">
        <v>0</v>
      </c>
      <c r="Q120" s="38">
        <v>0</v>
      </c>
      <c r="R120" s="2">
        <f t="shared" si="47"/>
        <v>0</v>
      </c>
      <c r="S120" s="2">
        <f t="shared" si="48"/>
        <v>0</v>
      </c>
      <c r="T120" s="2">
        <f t="shared" si="49"/>
        <v>0</v>
      </c>
      <c r="U120" s="2">
        <f t="shared" si="50"/>
        <v>1000000</v>
      </c>
    </row>
    <row r="121" spans="1:21">
      <c r="A121" s="86">
        <f t="shared" si="35"/>
        <v>1</v>
      </c>
      <c r="B121" s="84">
        <f t="shared" si="36"/>
        <v>17</v>
      </c>
      <c r="C121" s="84" t="str">
        <f t="shared" ca="1" si="51"/>
        <v/>
      </c>
      <c r="D121" s="67" t="str">
        <f t="shared" ca="1" si="37"/>
        <v/>
      </c>
      <c r="E121" s="67" t="str">
        <f t="shared" ca="1" si="38"/>
        <v/>
      </c>
      <c r="F121" s="67" t="str">
        <f t="shared" ca="1" si="39"/>
        <v/>
      </c>
      <c r="G121" s="85" t="str">
        <f t="shared" ca="1" si="40"/>
        <v/>
      </c>
      <c r="H121" s="38" t="str">
        <f t="shared" ca="1" si="41"/>
        <v>U105:U106</v>
      </c>
      <c r="I121" s="38" t="str">
        <f t="shared" ca="1" si="42"/>
        <v>R105:R106</v>
      </c>
      <c r="J121" s="38" t="str">
        <f t="shared" ca="1" si="43"/>
        <v>S105:S106</v>
      </c>
      <c r="K121" s="38" t="str">
        <f t="shared" ca="1" si="44"/>
        <v>T105:T106</v>
      </c>
      <c r="L121" s="38" t="str">
        <f t="shared" ca="1" si="45"/>
        <v>M105:U106</v>
      </c>
      <c r="M121" t="str">
        <f t="shared" ca="1" si="46"/>
        <v/>
      </c>
      <c r="N121"/>
      <c r="O121" s="2">
        <v>0</v>
      </c>
      <c r="P121" s="38">
        <v>0</v>
      </c>
      <c r="Q121" s="38">
        <v>0</v>
      </c>
      <c r="R121" s="2">
        <f t="shared" si="47"/>
        <v>0</v>
      </c>
      <c r="S121" s="2">
        <f t="shared" si="48"/>
        <v>0</v>
      </c>
      <c r="T121" s="2">
        <f t="shared" si="49"/>
        <v>0</v>
      </c>
      <c r="U121" s="2">
        <f t="shared" si="50"/>
        <v>1000000</v>
      </c>
    </row>
    <row r="122" spans="1:21">
      <c r="A122" s="86">
        <f t="shared" si="35"/>
        <v>1</v>
      </c>
      <c r="B122" s="84">
        <f t="shared" si="36"/>
        <v>18</v>
      </c>
      <c r="C122" s="84" t="str">
        <f t="shared" ca="1" si="51"/>
        <v/>
      </c>
      <c r="D122" s="67" t="str">
        <f t="shared" ca="1" si="37"/>
        <v/>
      </c>
      <c r="E122" s="67" t="str">
        <f t="shared" ca="1" si="38"/>
        <v/>
      </c>
      <c r="F122" s="67" t="str">
        <f t="shared" ca="1" si="39"/>
        <v/>
      </c>
      <c r="G122" s="85" t="str">
        <f t="shared" ca="1" si="40"/>
        <v/>
      </c>
      <c r="H122" s="38" t="str">
        <f t="shared" ca="1" si="41"/>
        <v>U105:U106</v>
      </c>
      <c r="I122" s="38" t="str">
        <f t="shared" ca="1" si="42"/>
        <v>R105:R106</v>
      </c>
      <c r="J122" s="38" t="str">
        <f t="shared" ca="1" si="43"/>
        <v>S105:S106</v>
      </c>
      <c r="K122" s="38" t="str">
        <f t="shared" ca="1" si="44"/>
        <v>T105:T106</v>
      </c>
      <c r="L122" s="38" t="str">
        <f t="shared" ca="1" si="45"/>
        <v>M105:U106</v>
      </c>
      <c r="M122" t="str">
        <f t="shared" ca="1" si="46"/>
        <v/>
      </c>
      <c r="N122"/>
      <c r="O122" s="2">
        <v>0</v>
      </c>
      <c r="P122" s="38">
        <v>0</v>
      </c>
      <c r="Q122" s="38">
        <v>0</v>
      </c>
      <c r="R122" s="2">
        <f t="shared" si="47"/>
        <v>0</v>
      </c>
      <c r="S122" s="2">
        <f t="shared" si="48"/>
        <v>0</v>
      </c>
      <c r="T122" s="2">
        <f t="shared" si="49"/>
        <v>0</v>
      </c>
      <c r="U122" s="2">
        <f t="shared" si="50"/>
        <v>1000000</v>
      </c>
    </row>
    <row r="123" spans="1:21">
      <c r="A123" s="86">
        <f t="shared" si="35"/>
        <v>1</v>
      </c>
      <c r="B123" s="84">
        <f t="shared" si="36"/>
        <v>19</v>
      </c>
      <c r="C123" s="84" t="str">
        <f t="shared" ca="1" si="51"/>
        <v/>
      </c>
      <c r="D123" s="67" t="str">
        <f t="shared" ca="1" si="37"/>
        <v/>
      </c>
      <c r="E123" s="67" t="str">
        <f t="shared" ca="1" si="38"/>
        <v/>
      </c>
      <c r="F123" s="67" t="str">
        <f t="shared" ca="1" si="39"/>
        <v/>
      </c>
      <c r="G123" s="85" t="str">
        <f t="shared" ca="1" si="40"/>
        <v/>
      </c>
      <c r="H123" s="38" t="str">
        <f t="shared" ca="1" si="41"/>
        <v>U105:U106</v>
      </c>
      <c r="I123" s="38" t="str">
        <f t="shared" ca="1" si="42"/>
        <v>R105:R106</v>
      </c>
      <c r="J123" s="38" t="str">
        <f t="shared" ca="1" si="43"/>
        <v>S105:S106</v>
      </c>
      <c r="K123" s="38" t="str">
        <f t="shared" ca="1" si="44"/>
        <v>T105:T106</v>
      </c>
      <c r="L123" s="38" t="str">
        <f t="shared" ca="1" si="45"/>
        <v>M105:U106</v>
      </c>
      <c r="M123" t="str">
        <f t="shared" ca="1" si="46"/>
        <v/>
      </c>
      <c r="N123"/>
      <c r="O123" s="2">
        <v>0</v>
      </c>
      <c r="P123" s="38">
        <v>0</v>
      </c>
      <c r="Q123" s="38">
        <v>0</v>
      </c>
      <c r="R123" s="2">
        <f t="shared" si="47"/>
        <v>0</v>
      </c>
      <c r="S123" s="2">
        <f t="shared" si="48"/>
        <v>0</v>
      </c>
      <c r="T123" s="2">
        <f t="shared" si="49"/>
        <v>0</v>
      </c>
      <c r="U123" s="2">
        <f t="shared" si="50"/>
        <v>1000000</v>
      </c>
    </row>
    <row r="124" spans="1:21">
      <c r="A124" s="86">
        <f t="shared" si="35"/>
        <v>1</v>
      </c>
      <c r="B124" s="84">
        <f t="shared" si="36"/>
        <v>20</v>
      </c>
      <c r="C124" s="84" t="str">
        <f t="shared" ca="1" si="51"/>
        <v/>
      </c>
      <c r="D124" s="67" t="str">
        <f t="shared" ca="1" si="37"/>
        <v/>
      </c>
      <c r="E124" s="67" t="str">
        <f t="shared" ca="1" si="38"/>
        <v/>
      </c>
      <c r="F124" s="67" t="str">
        <f t="shared" ca="1" si="39"/>
        <v/>
      </c>
      <c r="G124" s="85" t="str">
        <f t="shared" ca="1" si="40"/>
        <v/>
      </c>
      <c r="H124" s="38" t="str">
        <f t="shared" ca="1" si="41"/>
        <v>U105:U106</v>
      </c>
      <c r="I124" s="38" t="str">
        <f t="shared" ca="1" si="42"/>
        <v>R105:R106</v>
      </c>
      <c r="J124" s="38" t="str">
        <f t="shared" ca="1" si="43"/>
        <v>S105:S106</v>
      </c>
      <c r="K124" s="38" t="str">
        <f t="shared" ca="1" si="44"/>
        <v>T105:T106</v>
      </c>
      <c r="L124" s="38" t="str">
        <f t="shared" ca="1" si="45"/>
        <v>M105:U106</v>
      </c>
      <c r="M124" t="str">
        <f t="shared" ca="1" si="46"/>
        <v/>
      </c>
      <c r="N124"/>
      <c r="O124" s="2">
        <v>0</v>
      </c>
      <c r="P124" s="38">
        <v>0</v>
      </c>
      <c r="Q124" s="38">
        <v>0</v>
      </c>
      <c r="R124" s="2">
        <f t="shared" si="47"/>
        <v>0</v>
      </c>
      <c r="S124" s="2">
        <f t="shared" si="48"/>
        <v>0</v>
      </c>
      <c r="T124" s="2">
        <f t="shared" si="49"/>
        <v>0</v>
      </c>
      <c r="U124" s="2">
        <f t="shared" si="50"/>
        <v>1000000</v>
      </c>
    </row>
    <row r="125" spans="1:21">
      <c r="A125" s="86">
        <f t="shared" si="35"/>
        <v>1</v>
      </c>
      <c r="B125" s="84">
        <f t="shared" si="36"/>
        <v>21</v>
      </c>
      <c r="C125" s="84" t="str">
        <f t="shared" ca="1" si="51"/>
        <v/>
      </c>
      <c r="D125" s="67" t="str">
        <f t="shared" ca="1" si="37"/>
        <v/>
      </c>
      <c r="E125" s="67" t="str">
        <f t="shared" ca="1" si="38"/>
        <v/>
      </c>
      <c r="F125" s="67" t="str">
        <f t="shared" ca="1" si="39"/>
        <v/>
      </c>
      <c r="G125" s="85" t="str">
        <f t="shared" ca="1" si="40"/>
        <v/>
      </c>
      <c r="H125" s="38" t="str">
        <f t="shared" ca="1" si="41"/>
        <v>U105:U106</v>
      </c>
      <c r="I125" s="38" t="str">
        <f t="shared" ca="1" si="42"/>
        <v>R105:R106</v>
      </c>
      <c r="J125" s="38" t="str">
        <f t="shared" ca="1" si="43"/>
        <v>S105:S106</v>
      </c>
      <c r="K125" s="38" t="str">
        <f t="shared" ca="1" si="44"/>
        <v>T105:T106</v>
      </c>
      <c r="L125" s="38" t="str">
        <f t="shared" ca="1" si="45"/>
        <v>M105:U106</v>
      </c>
      <c r="M125" t="str">
        <f t="shared" ca="1" si="46"/>
        <v/>
      </c>
      <c r="N125"/>
      <c r="O125" s="2">
        <v>0</v>
      </c>
      <c r="P125" s="38">
        <v>0</v>
      </c>
      <c r="Q125" s="38">
        <v>0</v>
      </c>
      <c r="R125" s="2">
        <f t="shared" si="47"/>
        <v>0</v>
      </c>
      <c r="S125" s="2">
        <f t="shared" si="48"/>
        <v>0</v>
      </c>
      <c r="T125" s="2">
        <f t="shared" si="49"/>
        <v>0</v>
      </c>
      <c r="U125" s="2">
        <f t="shared" si="50"/>
        <v>1000000</v>
      </c>
    </row>
    <row r="126" spans="1:21">
      <c r="A126" s="86">
        <f t="shared" si="35"/>
        <v>1</v>
      </c>
      <c r="B126" s="84">
        <f t="shared" si="36"/>
        <v>22</v>
      </c>
      <c r="C126" s="84" t="str">
        <f t="shared" ca="1" si="51"/>
        <v/>
      </c>
      <c r="D126" s="67" t="str">
        <f t="shared" ca="1" si="37"/>
        <v/>
      </c>
      <c r="E126" s="67" t="str">
        <f t="shared" ca="1" si="38"/>
        <v/>
      </c>
      <c r="F126" s="67" t="str">
        <f t="shared" ca="1" si="39"/>
        <v/>
      </c>
      <c r="G126" s="85" t="str">
        <f t="shared" ca="1" si="40"/>
        <v/>
      </c>
      <c r="H126" s="38" t="str">
        <f t="shared" ca="1" si="41"/>
        <v>U105:U106</v>
      </c>
      <c r="I126" s="38" t="str">
        <f t="shared" ca="1" si="42"/>
        <v>R105:R106</v>
      </c>
      <c r="J126" s="38" t="str">
        <f t="shared" ca="1" si="43"/>
        <v>S105:S106</v>
      </c>
      <c r="K126" s="38" t="str">
        <f t="shared" ca="1" si="44"/>
        <v>T105:T106</v>
      </c>
      <c r="L126" s="38" t="str">
        <f t="shared" ca="1" si="45"/>
        <v>M105:U106</v>
      </c>
      <c r="M126" t="str">
        <f t="shared" ca="1" si="46"/>
        <v/>
      </c>
      <c r="N126"/>
      <c r="O126" s="2">
        <v>0</v>
      </c>
      <c r="P126" s="38">
        <v>0</v>
      </c>
      <c r="Q126" s="38">
        <v>0</v>
      </c>
      <c r="R126" s="2">
        <f t="shared" si="47"/>
        <v>0</v>
      </c>
      <c r="S126" s="2">
        <f t="shared" si="48"/>
        <v>0</v>
      </c>
      <c r="T126" s="2">
        <f t="shared" si="49"/>
        <v>0</v>
      </c>
      <c r="U126" s="2">
        <f t="shared" si="50"/>
        <v>1000000</v>
      </c>
    </row>
    <row r="127" spans="1:21">
      <c r="A127" s="86">
        <f t="shared" si="35"/>
        <v>1</v>
      </c>
      <c r="B127" s="84">
        <f t="shared" si="36"/>
        <v>23</v>
      </c>
      <c r="C127" s="84" t="str">
        <f t="shared" ca="1" si="51"/>
        <v/>
      </c>
      <c r="D127" s="67" t="str">
        <f t="shared" ca="1" si="37"/>
        <v/>
      </c>
      <c r="E127" s="67" t="str">
        <f t="shared" ca="1" si="38"/>
        <v/>
      </c>
      <c r="F127" s="67" t="str">
        <f t="shared" ca="1" si="39"/>
        <v/>
      </c>
      <c r="G127" s="85" t="str">
        <f t="shared" ca="1" si="40"/>
        <v/>
      </c>
      <c r="H127" s="38" t="str">
        <f t="shared" ca="1" si="41"/>
        <v>U105:U106</v>
      </c>
      <c r="I127" s="38" t="str">
        <f t="shared" ca="1" si="42"/>
        <v>R105:R106</v>
      </c>
      <c r="J127" s="38" t="str">
        <f t="shared" ca="1" si="43"/>
        <v>S105:S106</v>
      </c>
      <c r="K127" s="38" t="str">
        <f t="shared" ca="1" si="44"/>
        <v>T105:T106</v>
      </c>
      <c r="L127" s="38" t="str">
        <f t="shared" ca="1" si="45"/>
        <v>M105:U106</v>
      </c>
      <c r="M127" t="str">
        <f t="shared" ca="1" si="46"/>
        <v/>
      </c>
      <c r="N127"/>
      <c r="O127" s="2">
        <v>0</v>
      </c>
      <c r="P127" s="38">
        <v>0</v>
      </c>
      <c r="Q127" s="38">
        <v>0</v>
      </c>
      <c r="R127" s="2">
        <f t="shared" si="47"/>
        <v>0</v>
      </c>
      <c r="S127" s="2">
        <f t="shared" si="48"/>
        <v>0</v>
      </c>
      <c r="T127" s="2">
        <f t="shared" si="49"/>
        <v>0</v>
      </c>
      <c r="U127" s="2">
        <f t="shared" si="50"/>
        <v>1000000</v>
      </c>
    </row>
    <row r="128" spans="1:21">
      <c r="A128" s="86">
        <f t="shared" si="35"/>
        <v>1</v>
      </c>
      <c r="B128" s="84">
        <f t="shared" si="36"/>
        <v>24</v>
      </c>
      <c r="C128" s="84" t="str">
        <f t="shared" ca="1" si="51"/>
        <v/>
      </c>
      <c r="D128" s="67" t="str">
        <f t="shared" ca="1" si="37"/>
        <v/>
      </c>
      <c r="E128" s="67" t="str">
        <f t="shared" ca="1" si="38"/>
        <v/>
      </c>
      <c r="F128" s="67" t="str">
        <f t="shared" ca="1" si="39"/>
        <v/>
      </c>
      <c r="G128" s="85" t="str">
        <f t="shared" ca="1" si="40"/>
        <v/>
      </c>
      <c r="H128" s="38" t="str">
        <f t="shared" ca="1" si="41"/>
        <v>U105:U106</v>
      </c>
      <c r="I128" s="38" t="str">
        <f t="shared" ca="1" si="42"/>
        <v>R105:R106</v>
      </c>
      <c r="J128" s="38" t="str">
        <f t="shared" ca="1" si="43"/>
        <v>S105:S106</v>
      </c>
      <c r="K128" s="38" t="str">
        <f t="shared" ca="1" si="44"/>
        <v>T105:T106</v>
      </c>
      <c r="L128" s="38" t="str">
        <f t="shared" ca="1" si="45"/>
        <v>M105:U106</v>
      </c>
      <c r="M128" t="str">
        <f t="shared" ca="1" si="46"/>
        <v/>
      </c>
      <c r="N128"/>
      <c r="O128" s="2">
        <v>0</v>
      </c>
      <c r="P128" s="38">
        <v>0</v>
      </c>
      <c r="Q128" s="38">
        <v>0</v>
      </c>
      <c r="R128" s="2">
        <f t="shared" si="47"/>
        <v>0</v>
      </c>
      <c r="S128" s="2">
        <f t="shared" si="48"/>
        <v>0</v>
      </c>
      <c r="T128" s="2">
        <f t="shared" si="49"/>
        <v>0</v>
      </c>
      <c r="U128" s="2">
        <f t="shared" si="50"/>
        <v>1000000</v>
      </c>
    </row>
    <row r="129" spans="1:21">
      <c r="A129" s="86">
        <f t="shared" si="35"/>
        <v>1</v>
      </c>
      <c r="B129" s="84">
        <f t="shared" si="36"/>
        <v>25</v>
      </c>
      <c r="C129" s="84" t="str">
        <f t="shared" ca="1" si="51"/>
        <v/>
      </c>
      <c r="D129" s="67" t="str">
        <f t="shared" ca="1" si="37"/>
        <v/>
      </c>
      <c r="E129" s="67" t="str">
        <f t="shared" ca="1" si="38"/>
        <v/>
      </c>
      <c r="F129" s="67" t="str">
        <f t="shared" ca="1" si="39"/>
        <v/>
      </c>
      <c r="G129" s="85" t="str">
        <f t="shared" ca="1" si="40"/>
        <v/>
      </c>
      <c r="H129" s="38" t="str">
        <f t="shared" ca="1" si="41"/>
        <v>U105:U106</v>
      </c>
      <c r="I129" s="38" t="str">
        <f t="shared" ca="1" si="42"/>
        <v>R105:R106</v>
      </c>
      <c r="J129" s="38" t="str">
        <f t="shared" ca="1" si="43"/>
        <v>S105:S106</v>
      </c>
      <c r="K129" s="38" t="str">
        <f t="shared" ca="1" si="44"/>
        <v>T105:T106</v>
      </c>
      <c r="L129" s="38" t="str">
        <f t="shared" ca="1" si="45"/>
        <v>M105:U106</v>
      </c>
      <c r="M129" t="str">
        <f t="shared" ca="1" si="46"/>
        <v/>
      </c>
      <c r="N129"/>
      <c r="O129" s="2">
        <v>0</v>
      </c>
      <c r="P129" s="38">
        <v>0</v>
      </c>
      <c r="Q129" s="38">
        <v>0</v>
      </c>
      <c r="R129" s="2">
        <f t="shared" si="47"/>
        <v>0</v>
      </c>
      <c r="S129" s="2">
        <f t="shared" si="48"/>
        <v>0</v>
      </c>
      <c r="T129" s="2">
        <f t="shared" si="49"/>
        <v>0</v>
      </c>
      <c r="U129" s="2">
        <f t="shared" si="50"/>
        <v>1000000</v>
      </c>
    </row>
    <row r="130" spans="1:21">
      <c r="A130" s="86">
        <f t="shared" si="35"/>
        <v>1</v>
      </c>
      <c r="B130" s="84">
        <f t="shared" si="36"/>
        <v>26</v>
      </c>
      <c r="C130" s="84" t="str">
        <f t="shared" ca="1" si="51"/>
        <v/>
      </c>
      <c r="D130" s="67" t="str">
        <f t="shared" ca="1" si="37"/>
        <v/>
      </c>
      <c r="E130" s="67" t="str">
        <f t="shared" ca="1" si="38"/>
        <v/>
      </c>
      <c r="F130" s="67" t="str">
        <f t="shared" ca="1" si="39"/>
        <v/>
      </c>
      <c r="G130" s="85" t="str">
        <f t="shared" ca="1" si="40"/>
        <v/>
      </c>
      <c r="H130" s="38" t="str">
        <f t="shared" ca="1" si="41"/>
        <v>U105:U106</v>
      </c>
      <c r="I130" s="38" t="str">
        <f t="shared" ca="1" si="42"/>
        <v>R105:R106</v>
      </c>
      <c r="J130" s="38" t="str">
        <f t="shared" ca="1" si="43"/>
        <v>S105:S106</v>
      </c>
      <c r="K130" s="38" t="str">
        <f t="shared" ca="1" si="44"/>
        <v>T105:T106</v>
      </c>
      <c r="L130" s="38" t="str">
        <f t="shared" ca="1" si="45"/>
        <v>M105:U106</v>
      </c>
      <c r="M130" t="str">
        <f t="shared" ca="1" si="46"/>
        <v/>
      </c>
      <c r="N130"/>
      <c r="O130" s="2">
        <v>0</v>
      </c>
      <c r="P130" s="38">
        <v>0</v>
      </c>
      <c r="Q130" s="38">
        <v>0</v>
      </c>
      <c r="R130" s="2">
        <f t="shared" si="47"/>
        <v>0</v>
      </c>
      <c r="S130" s="2">
        <f t="shared" si="48"/>
        <v>0</v>
      </c>
      <c r="T130" s="2">
        <f t="shared" si="49"/>
        <v>0</v>
      </c>
      <c r="U130" s="2">
        <f t="shared" si="50"/>
        <v>1000000</v>
      </c>
    </row>
    <row r="131" spans="1:21">
      <c r="A131" s="86">
        <f t="shared" si="35"/>
        <v>1</v>
      </c>
      <c r="B131" s="84">
        <f t="shared" si="36"/>
        <v>27</v>
      </c>
      <c r="C131" s="84" t="str">
        <f t="shared" ca="1" si="51"/>
        <v/>
      </c>
      <c r="D131" s="67" t="str">
        <f t="shared" ca="1" si="37"/>
        <v/>
      </c>
      <c r="E131" s="67" t="str">
        <f t="shared" ca="1" si="38"/>
        <v/>
      </c>
      <c r="F131" s="67" t="str">
        <f t="shared" ca="1" si="39"/>
        <v/>
      </c>
      <c r="G131" s="85" t="str">
        <f t="shared" ca="1" si="40"/>
        <v/>
      </c>
      <c r="H131" s="38" t="str">
        <f t="shared" ca="1" si="41"/>
        <v>U105:U106</v>
      </c>
      <c r="I131" s="38" t="str">
        <f t="shared" ca="1" si="42"/>
        <v>R105:R106</v>
      </c>
      <c r="J131" s="38" t="str">
        <f t="shared" ca="1" si="43"/>
        <v>S105:S106</v>
      </c>
      <c r="K131" s="38" t="str">
        <f t="shared" ca="1" si="44"/>
        <v>T105:T106</v>
      </c>
      <c r="L131" s="38" t="str">
        <f t="shared" ca="1" si="45"/>
        <v>M105:U106</v>
      </c>
      <c r="M131" t="str">
        <f t="shared" ca="1" si="46"/>
        <v/>
      </c>
      <c r="N131"/>
      <c r="O131" s="2">
        <v>0</v>
      </c>
      <c r="P131" s="38">
        <v>0</v>
      </c>
      <c r="Q131" s="38">
        <v>0</v>
      </c>
      <c r="R131" s="2">
        <f t="shared" si="47"/>
        <v>0</v>
      </c>
      <c r="S131" s="2">
        <f t="shared" si="48"/>
        <v>0</v>
      </c>
      <c r="T131" s="2">
        <f t="shared" si="49"/>
        <v>0</v>
      </c>
      <c r="U131" s="2">
        <f t="shared" si="50"/>
        <v>1000000</v>
      </c>
    </row>
    <row r="132" spans="1:21">
      <c r="A132" s="86">
        <f t="shared" si="35"/>
        <v>1</v>
      </c>
      <c r="B132" s="84">
        <f t="shared" si="36"/>
        <v>28</v>
      </c>
      <c r="C132" s="84" t="str">
        <f t="shared" ca="1" si="51"/>
        <v/>
      </c>
      <c r="D132" s="67" t="str">
        <f t="shared" ca="1" si="37"/>
        <v/>
      </c>
      <c r="E132" s="67" t="str">
        <f t="shared" ca="1" si="38"/>
        <v/>
      </c>
      <c r="F132" s="67" t="str">
        <f t="shared" ca="1" si="39"/>
        <v/>
      </c>
      <c r="G132" s="85" t="str">
        <f t="shared" ca="1" si="40"/>
        <v/>
      </c>
      <c r="H132" s="38" t="str">
        <f t="shared" ca="1" si="41"/>
        <v>U105:U106</v>
      </c>
      <c r="I132" s="38" t="str">
        <f t="shared" ca="1" si="42"/>
        <v>R105:R106</v>
      </c>
      <c r="J132" s="38" t="str">
        <f t="shared" ca="1" si="43"/>
        <v>S105:S106</v>
      </c>
      <c r="K132" s="38" t="str">
        <f t="shared" ca="1" si="44"/>
        <v>T105:T106</v>
      </c>
      <c r="L132" s="38" t="str">
        <f t="shared" ca="1" si="45"/>
        <v>M105:U106</v>
      </c>
      <c r="M132" t="str">
        <f t="shared" ca="1" si="46"/>
        <v/>
      </c>
      <c r="N132"/>
      <c r="O132" s="2">
        <v>0</v>
      </c>
      <c r="P132" s="38">
        <v>0</v>
      </c>
      <c r="Q132" s="38">
        <v>0</v>
      </c>
      <c r="R132" s="2">
        <f t="shared" si="47"/>
        <v>0</v>
      </c>
      <c r="S132" s="2">
        <f t="shared" si="48"/>
        <v>0</v>
      </c>
      <c r="T132" s="2">
        <f t="shared" si="49"/>
        <v>0</v>
      </c>
      <c r="U132" s="2">
        <f t="shared" si="50"/>
        <v>1000000</v>
      </c>
    </row>
    <row r="133" spans="1:21">
      <c r="A133" s="86">
        <f t="shared" si="35"/>
        <v>1</v>
      </c>
      <c r="B133" s="84">
        <f t="shared" si="36"/>
        <v>29</v>
      </c>
      <c r="C133" s="84" t="str">
        <f t="shared" ca="1" si="51"/>
        <v/>
      </c>
      <c r="D133" s="67" t="str">
        <f t="shared" ca="1" si="37"/>
        <v/>
      </c>
      <c r="E133" s="67" t="str">
        <f t="shared" ca="1" si="38"/>
        <v/>
      </c>
      <c r="F133" s="67" t="str">
        <f t="shared" ca="1" si="39"/>
        <v/>
      </c>
      <c r="G133" s="85" t="str">
        <f t="shared" ca="1" si="40"/>
        <v/>
      </c>
      <c r="H133" s="38" t="str">
        <f t="shared" ca="1" si="41"/>
        <v>U105:U106</v>
      </c>
      <c r="I133" s="38" t="str">
        <f t="shared" ca="1" si="42"/>
        <v>R105:R106</v>
      </c>
      <c r="J133" s="38" t="str">
        <f t="shared" ca="1" si="43"/>
        <v>S105:S106</v>
      </c>
      <c r="K133" s="38" t="str">
        <f t="shared" ca="1" si="44"/>
        <v>T105:T106</v>
      </c>
      <c r="L133" s="38" t="str">
        <f t="shared" ca="1" si="45"/>
        <v>M105:U106</v>
      </c>
      <c r="M133" t="str">
        <f t="shared" ca="1" si="46"/>
        <v/>
      </c>
      <c r="N133"/>
      <c r="O133" s="2">
        <v>0</v>
      </c>
      <c r="P133" s="38">
        <v>0</v>
      </c>
      <c r="Q133" s="38">
        <v>0</v>
      </c>
      <c r="R133" s="2">
        <f t="shared" si="47"/>
        <v>0</v>
      </c>
      <c r="S133" s="2">
        <f t="shared" si="48"/>
        <v>0</v>
      </c>
      <c r="T133" s="2">
        <f t="shared" si="49"/>
        <v>0</v>
      </c>
      <c r="U133" s="2">
        <f t="shared" si="50"/>
        <v>1000000</v>
      </c>
    </row>
    <row r="134" spans="1:21">
      <c r="A134" s="86">
        <f t="shared" si="35"/>
        <v>1</v>
      </c>
      <c r="B134" s="84">
        <f t="shared" si="36"/>
        <v>30</v>
      </c>
      <c r="C134" s="84" t="str">
        <f t="shared" ca="1" si="51"/>
        <v/>
      </c>
      <c r="D134" s="67" t="str">
        <f t="shared" ca="1" si="37"/>
        <v/>
      </c>
      <c r="E134" s="67" t="str">
        <f t="shared" ca="1" si="38"/>
        <v/>
      </c>
      <c r="F134" s="67" t="str">
        <f t="shared" ca="1" si="39"/>
        <v/>
      </c>
      <c r="G134" s="85" t="str">
        <f t="shared" ca="1" si="40"/>
        <v/>
      </c>
      <c r="H134" s="38" t="str">
        <f t="shared" ca="1" si="41"/>
        <v>U105:U106</v>
      </c>
      <c r="I134" s="38" t="str">
        <f t="shared" ca="1" si="42"/>
        <v>R105:R106</v>
      </c>
      <c r="J134" s="38" t="str">
        <f t="shared" ca="1" si="43"/>
        <v>S105:S106</v>
      </c>
      <c r="K134" s="38" t="str">
        <f t="shared" ca="1" si="44"/>
        <v>T105:T106</v>
      </c>
      <c r="L134" s="38" t="str">
        <f t="shared" ca="1" si="45"/>
        <v>M105:U106</v>
      </c>
      <c r="M134" t="str">
        <f t="shared" ca="1" si="46"/>
        <v/>
      </c>
      <c r="N134"/>
      <c r="O134" s="2">
        <v>0</v>
      </c>
      <c r="P134" s="38">
        <v>0</v>
      </c>
      <c r="Q134" s="38">
        <v>0</v>
      </c>
      <c r="R134" s="2">
        <f t="shared" si="47"/>
        <v>0</v>
      </c>
      <c r="S134" s="2">
        <f t="shared" si="48"/>
        <v>0</v>
      </c>
      <c r="T134" s="2">
        <f t="shared" si="49"/>
        <v>0</v>
      </c>
      <c r="U134" s="2">
        <f t="shared" si="50"/>
        <v>1000000</v>
      </c>
    </row>
    <row r="135" spans="1:21">
      <c r="A135" s="86">
        <f t="shared" si="35"/>
        <v>1</v>
      </c>
      <c r="B135" s="84">
        <f t="shared" si="36"/>
        <v>31</v>
      </c>
      <c r="C135" s="84" t="str">
        <f t="shared" ca="1" si="51"/>
        <v/>
      </c>
      <c r="D135" s="67" t="str">
        <f t="shared" ca="1" si="37"/>
        <v/>
      </c>
      <c r="E135" s="67" t="str">
        <f t="shared" ca="1" si="38"/>
        <v/>
      </c>
      <c r="F135" s="67" t="str">
        <f t="shared" ca="1" si="39"/>
        <v/>
      </c>
      <c r="G135" s="85" t="str">
        <f t="shared" ca="1" si="40"/>
        <v/>
      </c>
      <c r="H135" s="38" t="str">
        <f t="shared" ca="1" si="41"/>
        <v>U105:U106</v>
      </c>
      <c r="I135" s="38" t="str">
        <f t="shared" ca="1" si="42"/>
        <v>R105:R106</v>
      </c>
      <c r="J135" s="38" t="str">
        <f t="shared" ca="1" si="43"/>
        <v>S105:S106</v>
      </c>
      <c r="K135" s="38" t="str">
        <f t="shared" ca="1" si="44"/>
        <v>T105:T106</v>
      </c>
      <c r="L135" s="38" t="str">
        <f t="shared" ca="1" si="45"/>
        <v>M105:U106</v>
      </c>
      <c r="M135" t="str">
        <f t="shared" ca="1" si="46"/>
        <v/>
      </c>
      <c r="N135"/>
      <c r="O135" s="2">
        <v>0</v>
      </c>
      <c r="P135" s="38">
        <v>0</v>
      </c>
      <c r="Q135" s="38">
        <v>0</v>
      </c>
      <c r="R135" s="2">
        <f t="shared" si="47"/>
        <v>0</v>
      </c>
      <c r="S135" s="2">
        <f t="shared" si="48"/>
        <v>0</v>
      </c>
      <c r="T135" s="2">
        <f t="shared" si="49"/>
        <v>0</v>
      </c>
      <c r="U135" s="2">
        <f t="shared" si="50"/>
        <v>1000000</v>
      </c>
    </row>
    <row r="136" spans="1:21">
      <c r="A136" s="86">
        <f t="shared" si="35"/>
        <v>1</v>
      </c>
      <c r="B136" s="84">
        <f t="shared" si="36"/>
        <v>32</v>
      </c>
      <c r="C136" s="84" t="str">
        <f t="shared" ca="1" si="51"/>
        <v/>
      </c>
      <c r="D136" s="67" t="str">
        <f t="shared" ca="1" si="37"/>
        <v/>
      </c>
      <c r="E136" s="67" t="str">
        <f t="shared" ca="1" si="38"/>
        <v/>
      </c>
      <c r="F136" s="67" t="str">
        <f t="shared" ca="1" si="39"/>
        <v/>
      </c>
      <c r="G136" s="85" t="str">
        <f t="shared" ca="1" si="40"/>
        <v/>
      </c>
      <c r="H136" s="38" t="str">
        <f t="shared" ca="1" si="41"/>
        <v>U105:U106</v>
      </c>
      <c r="I136" s="38" t="str">
        <f t="shared" ca="1" si="42"/>
        <v>R105:R106</v>
      </c>
      <c r="J136" s="38" t="str">
        <f t="shared" ca="1" si="43"/>
        <v>S105:S106</v>
      </c>
      <c r="K136" s="38" t="str">
        <f t="shared" ca="1" si="44"/>
        <v>T105:T106</v>
      </c>
      <c r="L136" s="38" t="str">
        <f t="shared" ca="1" si="45"/>
        <v>M105:U106</v>
      </c>
      <c r="M136" t="str">
        <f t="shared" ca="1" si="46"/>
        <v/>
      </c>
      <c r="N136"/>
      <c r="O136" s="2">
        <v>0</v>
      </c>
      <c r="P136" s="38">
        <v>0</v>
      </c>
      <c r="Q136" s="38">
        <v>0</v>
      </c>
      <c r="R136" s="2">
        <f t="shared" si="47"/>
        <v>0</v>
      </c>
      <c r="S136" s="2">
        <f t="shared" si="48"/>
        <v>0</v>
      </c>
      <c r="T136" s="2">
        <f t="shared" si="49"/>
        <v>0</v>
      </c>
      <c r="U136" s="2">
        <f t="shared" si="50"/>
        <v>1000000</v>
      </c>
    </row>
    <row r="137" spans="1:21">
      <c r="A137" s="86">
        <f t="shared" si="35"/>
        <v>1</v>
      </c>
      <c r="B137" s="84">
        <f t="shared" si="36"/>
        <v>33</v>
      </c>
      <c r="C137" s="84" t="str">
        <f t="shared" ca="1" si="51"/>
        <v/>
      </c>
      <c r="D137" s="67" t="str">
        <f t="shared" ref="D137:D168" ca="1" si="52">IF($C137="","",IF(ISERROR(VLOOKUP(C137,Athletes,2,FALSE)),"Unknown Athlete",PROPER(VLOOKUP(C137,Athletes,2,FALSE))))</f>
        <v/>
      </c>
      <c r="E137" s="67" t="str">
        <f t="shared" ref="E137:E154" ca="1" si="53">IF($C137="","",IF(VLOOKUP(C137,Athletes,3,FALSE)="","",VLOOKUP(C137,Athletes,3,FALSE)))</f>
        <v/>
      </c>
      <c r="F137" s="67" t="str">
        <f t="shared" ca="1" si="39"/>
        <v/>
      </c>
      <c r="G137" s="85" t="str">
        <f t="shared" ca="1" si="40"/>
        <v/>
      </c>
      <c r="H137" s="38" t="str">
        <f t="shared" ca="1" si="41"/>
        <v>U105:U106</v>
      </c>
      <c r="I137" s="38" t="str">
        <f t="shared" ca="1" si="42"/>
        <v>R105:R106</v>
      </c>
      <c r="J137" s="38" t="str">
        <f t="shared" ca="1" si="43"/>
        <v>S105:S106</v>
      </c>
      <c r="K137" s="38" t="str">
        <f t="shared" ca="1" si="44"/>
        <v>T105:T106</v>
      </c>
      <c r="L137" s="38" t="str">
        <f t="shared" ca="1" si="45"/>
        <v>M105:U106</v>
      </c>
      <c r="M137" t="str">
        <f t="shared" ca="1" si="46"/>
        <v/>
      </c>
      <c r="N137"/>
      <c r="O137" s="2">
        <v>0</v>
      </c>
      <c r="P137" s="38">
        <v>0</v>
      </c>
      <c r="Q137" s="38">
        <v>0</v>
      </c>
      <c r="R137" s="2">
        <f t="shared" si="47"/>
        <v>0</v>
      </c>
      <c r="S137" s="2">
        <f t="shared" si="48"/>
        <v>0</v>
      </c>
      <c r="T137" s="2">
        <f t="shared" si="49"/>
        <v>0</v>
      </c>
      <c r="U137" s="2">
        <f t="shared" si="50"/>
        <v>1000000</v>
      </c>
    </row>
    <row r="138" spans="1:21">
      <c r="A138" s="86">
        <f t="shared" si="35"/>
        <v>1</v>
      </c>
      <c r="B138" s="84">
        <f t="shared" si="36"/>
        <v>34</v>
      </c>
      <c r="C138" s="84" t="str">
        <f t="shared" ca="1" si="51"/>
        <v/>
      </c>
      <c r="D138" s="67" t="str">
        <f t="shared" ca="1" si="52"/>
        <v/>
      </c>
      <c r="E138" s="67" t="str">
        <f t="shared" ca="1" si="53"/>
        <v/>
      </c>
      <c r="F138" s="67" t="str">
        <f t="shared" ca="1" si="39"/>
        <v/>
      </c>
      <c r="G138" s="85" t="str">
        <f t="shared" ca="1" si="40"/>
        <v/>
      </c>
      <c r="H138" s="38" t="str">
        <f t="shared" ca="1" si="41"/>
        <v>U105:U106</v>
      </c>
      <c r="I138" s="38" t="str">
        <f t="shared" ca="1" si="42"/>
        <v>R105:R106</v>
      </c>
      <c r="J138" s="38" t="str">
        <f t="shared" ca="1" si="43"/>
        <v>S105:S106</v>
      </c>
      <c r="K138" s="38" t="str">
        <f t="shared" ca="1" si="44"/>
        <v>T105:T106</v>
      </c>
      <c r="L138" s="38" t="str">
        <f t="shared" ca="1" si="45"/>
        <v>M105:U106</v>
      </c>
      <c r="M138" t="str">
        <f t="shared" ca="1" si="46"/>
        <v/>
      </c>
      <c r="N138"/>
      <c r="O138" s="2">
        <v>0</v>
      </c>
      <c r="P138" s="38">
        <v>0</v>
      </c>
      <c r="Q138" s="38">
        <v>0</v>
      </c>
      <c r="R138" s="2">
        <f t="shared" si="47"/>
        <v>0</v>
      </c>
      <c r="S138" s="2">
        <f t="shared" si="48"/>
        <v>0</v>
      </c>
      <c r="T138" s="2">
        <f t="shared" si="49"/>
        <v>0</v>
      </c>
      <c r="U138" s="2">
        <f t="shared" si="50"/>
        <v>1000000</v>
      </c>
    </row>
    <row r="139" spans="1:21">
      <c r="A139" s="86">
        <f t="shared" si="35"/>
        <v>1</v>
      </c>
      <c r="B139" s="84">
        <f t="shared" si="36"/>
        <v>35</v>
      </c>
      <c r="C139" s="84" t="str">
        <f t="shared" ca="1" si="51"/>
        <v/>
      </c>
      <c r="D139" s="67" t="str">
        <f t="shared" ca="1" si="52"/>
        <v/>
      </c>
      <c r="E139" s="67" t="str">
        <f t="shared" ca="1" si="53"/>
        <v/>
      </c>
      <c r="F139" s="67" t="str">
        <f t="shared" ca="1" si="39"/>
        <v/>
      </c>
      <c r="G139" s="85" t="str">
        <f t="shared" ca="1" si="40"/>
        <v/>
      </c>
      <c r="H139" s="38" t="str">
        <f t="shared" ca="1" si="41"/>
        <v>U105:U106</v>
      </c>
      <c r="I139" s="38" t="str">
        <f t="shared" ca="1" si="42"/>
        <v>R105:R106</v>
      </c>
      <c r="J139" s="38" t="str">
        <f t="shared" ca="1" si="43"/>
        <v>S105:S106</v>
      </c>
      <c r="K139" s="38" t="str">
        <f t="shared" ca="1" si="44"/>
        <v>T105:T106</v>
      </c>
      <c r="L139" s="38" t="str">
        <f t="shared" ca="1" si="45"/>
        <v>M105:U106</v>
      </c>
      <c r="M139" t="str">
        <f t="shared" ca="1" si="46"/>
        <v/>
      </c>
      <c r="N139"/>
      <c r="O139" s="2">
        <v>0</v>
      </c>
      <c r="P139" s="38">
        <v>0</v>
      </c>
      <c r="Q139" s="38">
        <v>0</v>
      </c>
      <c r="R139" s="2">
        <f t="shared" si="47"/>
        <v>0</v>
      </c>
      <c r="S139" s="2">
        <f t="shared" si="48"/>
        <v>0</v>
      </c>
      <c r="T139" s="2">
        <f t="shared" si="49"/>
        <v>0</v>
      </c>
      <c r="U139" s="2">
        <f t="shared" si="50"/>
        <v>1000000</v>
      </c>
    </row>
    <row r="140" spans="1:21">
      <c r="A140" s="86">
        <f t="shared" si="35"/>
        <v>1</v>
      </c>
      <c r="B140" s="84">
        <f t="shared" si="36"/>
        <v>36</v>
      </c>
      <c r="C140" s="84" t="str">
        <f t="shared" ca="1" si="51"/>
        <v/>
      </c>
      <c r="D140" s="67" t="str">
        <f t="shared" ca="1" si="52"/>
        <v/>
      </c>
      <c r="E140" s="67" t="str">
        <f t="shared" ca="1" si="53"/>
        <v/>
      </c>
      <c r="F140" s="67" t="str">
        <f t="shared" ca="1" si="39"/>
        <v/>
      </c>
      <c r="G140" s="85" t="str">
        <f t="shared" ca="1" si="40"/>
        <v/>
      </c>
      <c r="H140" s="38" t="str">
        <f t="shared" ca="1" si="41"/>
        <v>U105:U106</v>
      </c>
      <c r="I140" s="38" t="str">
        <f t="shared" ca="1" si="42"/>
        <v>R105:R106</v>
      </c>
      <c r="J140" s="38" t="str">
        <f t="shared" ca="1" si="43"/>
        <v>S105:S106</v>
      </c>
      <c r="K140" s="38" t="str">
        <f t="shared" ca="1" si="44"/>
        <v>T105:T106</v>
      </c>
      <c r="L140" s="38" t="str">
        <f t="shared" ca="1" si="45"/>
        <v>M105:U106</v>
      </c>
      <c r="M140" t="str">
        <f t="shared" ca="1" si="46"/>
        <v/>
      </c>
      <c r="N140"/>
      <c r="O140" s="2">
        <v>0</v>
      </c>
      <c r="P140" s="38">
        <v>0</v>
      </c>
      <c r="Q140" s="38">
        <v>0</v>
      </c>
      <c r="R140" s="2">
        <f t="shared" si="47"/>
        <v>0</v>
      </c>
      <c r="S140" s="2">
        <f t="shared" si="48"/>
        <v>0</v>
      </c>
      <c r="T140" s="2">
        <f t="shared" si="49"/>
        <v>0</v>
      </c>
      <c r="U140" s="2">
        <f t="shared" si="50"/>
        <v>1000000</v>
      </c>
    </row>
    <row r="141" spans="1:21">
      <c r="A141" s="86">
        <f t="shared" si="35"/>
        <v>1</v>
      </c>
      <c r="B141" s="84">
        <f t="shared" si="36"/>
        <v>37</v>
      </c>
      <c r="C141" s="84" t="str">
        <f t="shared" ca="1" si="51"/>
        <v/>
      </c>
      <c r="D141" s="67" t="str">
        <f t="shared" ca="1" si="52"/>
        <v/>
      </c>
      <c r="E141" s="67" t="str">
        <f t="shared" ca="1" si="53"/>
        <v/>
      </c>
      <c r="F141" s="67" t="str">
        <f t="shared" ca="1" si="39"/>
        <v/>
      </c>
      <c r="G141" s="85" t="str">
        <f t="shared" ca="1" si="40"/>
        <v/>
      </c>
      <c r="H141" s="38" t="str">
        <f t="shared" ca="1" si="41"/>
        <v>U105:U106</v>
      </c>
      <c r="I141" s="38" t="str">
        <f t="shared" ca="1" si="42"/>
        <v>R105:R106</v>
      </c>
      <c r="J141" s="38" t="str">
        <f t="shared" ca="1" si="43"/>
        <v>S105:S106</v>
      </c>
      <c r="K141" s="38" t="str">
        <f t="shared" ca="1" si="44"/>
        <v>T105:T106</v>
      </c>
      <c r="L141" s="38" t="str">
        <f t="shared" ca="1" si="45"/>
        <v>M105:U106</v>
      </c>
      <c r="M141" t="str">
        <f t="shared" ca="1" si="46"/>
        <v/>
      </c>
      <c r="N141"/>
      <c r="O141" s="2">
        <v>0</v>
      </c>
      <c r="P141" s="38">
        <v>0</v>
      </c>
      <c r="Q141" s="38">
        <v>0</v>
      </c>
      <c r="R141" s="2">
        <f t="shared" si="47"/>
        <v>0</v>
      </c>
      <c r="S141" s="2">
        <f t="shared" si="48"/>
        <v>0</v>
      </c>
      <c r="T141" s="2">
        <f t="shared" si="49"/>
        <v>0</v>
      </c>
      <c r="U141" s="2">
        <f t="shared" si="50"/>
        <v>1000000</v>
      </c>
    </row>
    <row r="142" spans="1:21">
      <c r="A142" s="86">
        <f t="shared" si="35"/>
        <v>1</v>
      </c>
      <c r="B142" s="84">
        <f t="shared" si="36"/>
        <v>38</v>
      </c>
      <c r="C142" s="84" t="str">
        <f t="shared" ca="1" si="51"/>
        <v/>
      </c>
      <c r="D142" s="67" t="str">
        <f t="shared" ca="1" si="52"/>
        <v/>
      </c>
      <c r="E142" s="67" t="str">
        <f t="shared" ca="1" si="53"/>
        <v/>
      </c>
      <c r="F142" s="67" t="str">
        <f t="shared" ca="1" si="39"/>
        <v/>
      </c>
      <c r="G142" s="85" t="str">
        <f t="shared" ca="1" si="40"/>
        <v/>
      </c>
      <c r="H142" s="38" t="str">
        <f t="shared" ca="1" si="41"/>
        <v>U105:U106</v>
      </c>
      <c r="I142" s="38" t="str">
        <f t="shared" ca="1" si="42"/>
        <v>R105:R106</v>
      </c>
      <c r="J142" s="38" t="str">
        <f t="shared" ca="1" si="43"/>
        <v>S105:S106</v>
      </c>
      <c r="K142" s="38" t="str">
        <f t="shared" ca="1" si="44"/>
        <v>T105:T106</v>
      </c>
      <c r="L142" s="38" t="str">
        <f t="shared" ca="1" si="45"/>
        <v>M105:U106</v>
      </c>
      <c r="M142" t="str">
        <f t="shared" ca="1" si="46"/>
        <v/>
      </c>
      <c r="N142"/>
      <c r="O142" s="2">
        <v>0</v>
      </c>
      <c r="P142" s="38">
        <v>0</v>
      </c>
      <c r="Q142" s="38">
        <v>0</v>
      </c>
      <c r="R142" s="2">
        <f t="shared" si="47"/>
        <v>0</v>
      </c>
      <c r="S142" s="2">
        <f t="shared" si="48"/>
        <v>0</v>
      </c>
      <c r="T142" s="2">
        <f t="shared" si="49"/>
        <v>0</v>
      </c>
      <c r="U142" s="2">
        <f t="shared" si="50"/>
        <v>1000000</v>
      </c>
    </row>
    <row r="143" spans="1:21">
      <c r="A143" s="86">
        <f t="shared" si="35"/>
        <v>1</v>
      </c>
      <c r="B143" s="84">
        <f t="shared" si="36"/>
        <v>39</v>
      </c>
      <c r="C143" s="84" t="str">
        <f t="shared" ca="1" si="51"/>
        <v/>
      </c>
      <c r="D143" s="67" t="str">
        <f t="shared" ca="1" si="52"/>
        <v/>
      </c>
      <c r="E143" s="67" t="str">
        <f t="shared" ca="1" si="53"/>
        <v/>
      </c>
      <c r="F143" s="67" t="str">
        <f t="shared" ca="1" si="39"/>
        <v/>
      </c>
      <c r="G143" s="85" t="str">
        <f t="shared" ca="1" si="40"/>
        <v/>
      </c>
      <c r="H143" s="38" t="str">
        <f t="shared" ca="1" si="41"/>
        <v>U105:U106</v>
      </c>
      <c r="I143" s="38" t="str">
        <f t="shared" ca="1" si="42"/>
        <v>R105:R106</v>
      </c>
      <c r="J143" s="38" t="str">
        <f t="shared" ca="1" si="43"/>
        <v>S105:S106</v>
      </c>
      <c r="K143" s="38" t="str">
        <f t="shared" ca="1" si="44"/>
        <v>T105:T106</v>
      </c>
      <c r="L143" s="38" t="str">
        <f t="shared" ca="1" si="45"/>
        <v>M105:U106</v>
      </c>
      <c r="M143" t="str">
        <f t="shared" ca="1" si="46"/>
        <v/>
      </c>
      <c r="N143"/>
      <c r="O143" s="2">
        <v>0</v>
      </c>
      <c r="P143" s="38">
        <v>0</v>
      </c>
      <c r="Q143" s="38">
        <v>0</v>
      </c>
      <c r="R143" s="2">
        <f t="shared" si="47"/>
        <v>0</v>
      </c>
      <c r="S143" s="2">
        <f t="shared" si="48"/>
        <v>0</v>
      </c>
      <c r="T143" s="2">
        <f t="shared" si="49"/>
        <v>0</v>
      </c>
      <c r="U143" s="2">
        <f t="shared" si="50"/>
        <v>1000000</v>
      </c>
    </row>
    <row r="144" spans="1:21">
      <c r="A144" s="86">
        <f t="shared" si="35"/>
        <v>1</v>
      </c>
      <c r="B144" s="84">
        <f t="shared" si="36"/>
        <v>40</v>
      </c>
      <c r="C144" s="84" t="str">
        <f t="shared" ca="1" si="51"/>
        <v/>
      </c>
      <c r="D144" s="67" t="str">
        <f t="shared" ca="1" si="52"/>
        <v/>
      </c>
      <c r="E144" s="67" t="str">
        <f t="shared" ca="1" si="53"/>
        <v/>
      </c>
      <c r="F144" s="67" t="str">
        <f t="shared" ca="1" si="39"/>
        <v/>
      </c>
      <c r="G144" s="85" t="str">
        <f t="shared" ca="1" si="40"/>
        <v/>
      </c>
      <c r="H144" s="38" t="str">
        <f t="shared" ca="1" si="41"/>
        <v>U105:U106</v>
      </c>
      <c r="I144" s="38" t="str">
        <f t="shared" ca="1" si="42"/>
        <v>R105:R106</v>
      </c>
      <c r="J144" s="38" t="str">
        <f t="shared" ca="1" si="43"/>
        <v>S105:S106</v>
      </c>
      <c r="K144" s="38" t="str">
        <f t="shared" ca="1" si="44"/>
        <v>T105:T106</v>
      </c>
      <c r="L144" s="38" t="str">
        <f t="shared" ca="1" si="45"/>
        <v>M105:U106</v>
      </c>
      <c r="M144" t="str">
        <f t="shared" ca="1" si="46"/>
        <v/>
      </c>
      <c r="N144"/>
      <c r="O144" s="2">
        <v>0</v>
      </c>
      <c r="P144" s="38">
        <v>0</v>
      </c>
      <c r="Q144" s="38">
        <v>0</v>
      </c>
      <c r="R144" s="2">
        <f t="shared" si="47"/>
        <v>0</v>
      </c>
      <c r="S144" s="2">
        <f t="shared" si="48"/>
        <v>0</v>
      </c>
      <c r="T144" s="2">
        <f t="shared" si="49"/>
        <v>0</v>
      </c>
      <c r="U144" s="2">
        <f t="shared" si="50"/>
        <v>1000000</v>
      </c>
    </row>
    <row r="145" spans="1:21">
      <c r="A145" s="86">
        <f t="shared" si="35"/>
        <v>1</v>
      </c>
      <c r="B145" s="84">
        <f t="shared" si="36"/>
        <v>41</v>
      </c>
      <c r="C145" s="84" t="str">
        <f t="shared" ca="1" si="51"/>
        <v/>
      </c>
      <c r="D145" s="67" t="str">
        <f t="shared" ca="1" si="52"/>
        <v/>
      </c>
      <c r="E145" s="67" t="str">
        <f t="shared" ca="1" si="53"/>
        <v/>
      </c>
      <c r="F145" s="67" t="str">
        <f t="shared" ca="1" si="39"/>
        <v/>
      </c>
      <c r="G145" s="85" t="str">
        <f t="shared" ca="1" si="40"/>
        <v/>
      </c>
      <c r="H145" s="38" t="str">
        <f t="shared" ca="1" si="41"/>
        <v>U105:U106</v>
      </c>
      <c r="I145" s="38" t="str">
        <f t="shared" ca="1" si="42"/>
        <v>R105:R106</v>
      </c>
      <c r="J145" s="38" t="str">
        <f t="shared" ca="1" si="43"/>
        <v>S105:S106</v>
      </c>
      <c r="K145" s="38" t="str">
        <f t="shared" ca="1" si="44"/>
        <v>T105:T106</v>
      </c>
      <c r="L145" s="38" t="str">
        <f t="shared" ca="1" si="45"/>
        <v>M105:U106</v>
      </c>
      <c r="M145" t="str">
        <f t="shared" ca="1" si="46"/>
        <v/>
      </c>
      <c r="N145"/>
      <c r="O145" s="2">
        <v>0</v>
      </c>
      <c r="P145" s="38">
        <v>0</v>
      </c>
      <c r="Q145" s="38">
        <v>0</v>
      </c>
      <c r="R145" s="2">
        <f t="shared" si="47"/>
        <v>0</v>
      </c>
      <c r="S145" s="2">
        <f t="shared" si="48"/>
        <v>0</v>
      </c>
      <c r="T145" s="2">
        <f t="shared" si="49"/>
        <v>0</v>
      </c>
      <c r="U145" s="2">
        <f t="shared" si="50"/>
        <v>1000000</v>
      </c>
    </row>
    <row r="146" spans="1:21">
      <c r="A146" s="86">
        <f t="shared" si="35"/>
        <v>1</v>
      </c>
      <c r="B146" s="84">
        <f t="shared" si="36"/>
        <v>42</v>
      </c>
      <c r="C146" s="84" t="str">
        <f t="shared" ca="1" si="51"/>
        <v/>
      </c>
      <c r="D146" s="67" t="str">
        <f t="shared" ca="1" si="52"/>
        <v/>
      </c>
      <c r="E146" s="67" t="str">
        <f t="shared" ca="1" si="53"/>
        <v/>
      </c>
      <c r="F146" s="67" t="str">
        <f t="shared" ca="1" si="39"/>
        <v/>
      </c>
      <c r="G146" s="85" t="str">
        <f t="shared" ca="1" si="40"/>
        <v/>
      </c>
      <c r="H146" s="38" t="str">
        <f t="shared" ca="1" si="41"/>
        <v>U105:U106</v>
      </c>
      <c r="I146" s="38" t="str">
        <f t="shared" ca="1" si="42"/>
        <v>R105:R106</v>
      </c>
      <c r="J146" s="38" t="str">
        <f t="shared" ca="1" si="43"/>
        <v>S105:S106</v>
      </c>
      <c r="K146" s="38" t="str">
        <f t="shared" ca="1" si="44"/>
        <v>T105:T106</v>
      </c>
      <c r="L146" s="38" t="str">
        <f t="shared" ca="1" si="45"/>
        <v>M105:U106</v>
      </c>
      <c r="M146" t="str">
        <f t="shared" ca="1" si="46"/>
        <v/>
      </c>
      <c r="N146"/>
      <c r="O146" s="2">
        <v>0</v>
      </c>
      <c r="P146" s="38">
        <v>0</v>
      </c>
      <c r="Q146" s="38">
        <v>0</v>
      </c>
      <c r="R146" s="2">
        <f t="shared" si="47"/>
        <v>0</v>
      </c>
      <c r="S146" s="2">
        <f t="shared" si="48"/>
        <v>0</v>
      </c>
      <c r="T146" s="2">
        <f t="shared" si="49"/>
        <v>0</v>
      </c>
      <c r="U146" s="2">
        <f t="shared" si="50"/>
        <v>1000000</v>
      </c>
    </row>
    <row r="147" spans="1:21">
      <c r="A147" s="86">
        <f t="shared" si="35"/>
        <v>1</v>
      </c>
      <c r="B147" s="84">
        <f t="shared" si="36"/>
        <v>43</v>
      </c>
      <c r="C147" s="84" t="str">
        <f t="shared" ca="1" si="51"/>
        <v/>
      </c>
      <c r="D147" s="67" t="str">
        <f t="shared" ca="1" si="52"/>
        <v/>
      </c>
      <c r="E147" s="67" t="str">
        <f t="shared" ca="1" si="53"/>
        <v/>
      </c>
      <c r="F147" s="67" t="str">
        <f t="shared" ca="1" si="39"/>
        <v/>
      </c>
      <c r="G147" s="85" t="str">
        <f t="shared" ca="1" si="40"/>
        <v/>
      </c>
      <c r="H147" s="38" t="str">
        <f t="shared" ca="1" si="41"/>
        <v>U105:U106</v>
      </c>
      <c r="I147" s="38" t="str">
        <f t="shared" ca="1" si="42"/>
        <v>R105:R106</v>
      </c>
      <c r="J147" s="38" t="str">
        <f t="shared" ca="1" si="43"/>
        <v>S105:S106</v>
      </c>
      <c r="K147" s="38" t="str">
        <f t="shared" ca="1" si="44"/>
        <v>T105:T106</v>
      </c>
      <c r="L147" s="38" t="str">
        <f t="shared" ca="1" si="45"/>
        <v>M105:U106</v>
      </c>
      <c r="M147" t="str">
        <f t="shared" ca="1" si="46"/>
        <v/>
      </c>
      <c r="N147"/>
      <c r="O147" s="2">
        <v>0</v>
      </c>
      <c r="P147" s="38">
        <v>0</v>
      </c>
      <c r="Q147" s="38">
        <v>0</v>
      </c>
      <c r="R147" s="2">
        <f t="shared" si="47"/>
        <v>0</v>
      </c>
      <c r="S147" s="2">
        <f t="shared" si="48"/>
        <v>0</v>
      </c>
      <c r="T147" s="2">
        <f t="shared" si="49"/>
        <v>0</v>
      </c>
      <c r="U147" s="2">
        <f t="shared" si="50"/>
        <v>1000000</v>
      </c>
    </row>
    <row r="148" spans="1:21">
      <c r="A148" s="86">
        <f t="shared" si="35"/>
        <v>1</v>
      </c>
      <c r="B148" s="84">
        <f t="shared" si="36"/>
        <v>44</v>
      </c>
      <c r="C148" s="84" t="str">
        <f t="shared" ca="1" si="51"/>
        <v/>
      </c>
      <c r="D148" s="67" t="str">
        <f t="shared" ca="1" si="52"/>
        <v/>
      </c>
      <c r="E148" s="67" t="str">
        <f t="shared" ca="1" si="53"/>
        <v/>
      </c>
      <c r="F148" s="67" t="str">
        <f t="shared" ca="1" si="39"/>
        <v/>
      </c>
      <c r="G148" s="85" t="str">
        <f t="shared" ca="1" si="40"/>
        <v/>
      </c>
      <c r="H148" s="38" t="str">
        <f t="shared" ca="1" si="41"/>
        <v>U105:U106</v>
      </c>
      <c r="I148" s="38" t="str">
        <f t="shared" ca="1" si="42"/>
        <v>R105:R106</v>
      </c>
      <c r="J148" s="38" t="str">
        <f t="shared" ca="1" si="43"/>
        <v>S105:S106</v>
      </c>
      <c r="K148" s="38" t="str">
        <f t="shared" ca="1" si="44"/>
        <v>T105:T106</v>
      </c>
      <c r="L148" s="38" t="str">
        <f t="shared" ca="1" si="45"/>
        <v>M105:U106</v>
      </c>
      <c r="M148" t="str">
        <f t="shared" ca="1" si="46"/>
        <v/>
      </c>
      <c r="N148"/>
      <c r="O148" s="2">
        <v>0</v>
      </c>
      <c r="P148" s="38">
        <v>0</v>
      </c>
      <c r="Q148" s="38">
        <v>0</v>
      </c>
      <c r="R148" s="2">
        <f t="shared" si="47"/>
        <v>0</v>
      </c>
      <c r="S148" s="2">
        <f t="shared" si="48"/>
        <v>0</v>
      </c>
      <c r="T148" s="2">
        <f t="shared" si="49"/>
        <v>0</v>
      </c>
      <c r="U148" s="2">
        <f t="shared" si="50"/>
        <v>1000000</v>
      </c>
    </row>
    <row r="149" spans="1:21">
      <c r="A149" s="86">
        <f t="shared" si="35"/>
        <v>1</v>
      </c>
      <c r="B149" s="84">
        <f t="shared" si="36"/>
        <v>45</v>
      </c>
      <c r="C149" s="84" t="str">
        <f t="shared" ca="1" si="51"/>
        <v/>
      </c>
      <c r="D149" s="67" t="str">
        <f t="shared" ca="1" si="52"/>
        <v/>
      </c>
      <c r="E149" s="67" t="str">
        <f t="shared" ca="1" si="53"/>
        <v/>
      </c>
      <c r="F149" s="67" t="str">
        <f t="shared" ca="1" si="39"/>
        <v/>
      </c>
      <c r="G149" s="85" t="str">
        <f t="shared" ca="1" si="40"/>
        <v/>
      </c>
      <c r="H149" s="38" t="str">
        <f t="shared" ca="1" si="41"/>
        <v>U105:U106</v>
      </c>
      <c r="I149" s="38" t="str">
        <f t="shared" ca="1" si="42"/>
        <v>R105:R106</v>
      </c>
      <c r="J149" s="38" t="str">
        <f t="shared" ca="1" si="43"/>
        <v>S105:S106</v>
      </c>
      <c r="K149" s="38" t="str">
        <f t="shared" ca="1" si="44"/>
        <v>T105:T106</v>
      </c>
      <c r="L149" s="38" t="str">
        <f t="shared" ca="1" si="45"/>
        <v>M105:U106</v>
      </c>
      <c r="M149" t="str">
        <f t="shared" ca="1" si="46"/>
        <v/>
      </c>
      <c r="N149"/>
      <c r="O149" s="2">
        <v>0</v>
      </c>
      <c r="P149" s="38">
        <v>0</v>
      </c>
      <c r="Q149" s="38">
        <v>0</v>
      </c>
      <c r="R149" s="2">
        <f t="shared" si="47"/>
        <v>0</v>
      </c>
      <c r="S149" s="2">
        <f t="shared" si="48"/>
        <v>0</v>
      </c>
      <c r="T149" s="2">
        <f t="shared" si="49"/>
        <v>0</v>
      </c>
      <c r="U149" s="2">
        <f t="shared" si="50"/>
        <v>1000000</v>
      </c>
    </row>
    <row r="150" spans="1:21">
      <c r="A150" s="86">
        <f t="shared" si="35"/>
        <v>1</v>
      </c>
      <c r="B150" s="84">
        <f t="shared" si="36"/>
        <v>46</v>
      </c>
      <c r="C150" s="84" t="str">
        <f t="shared" ca="1" si="51"/>
        <v/>
      </c>
      <c r="D150" s="67" t="str">
        <f t="shared" ca="1" si="52"/>
        <v/>
      </c>
      <c r="E150" s="67" t="str">
        <f t="shared" ca="1" si="53"/>
        <v/>
      </c>
      <c r="F150" s="67" t="str">
        <f t="shared" ca="1" si="39"/>
        <v/>
      </c>
      <c r="G150" s="85" t="str">
        <f t="shared" ca="1" si="40"/>
        <v/>
      </c>
      <c r="H150" s="38" t="str">
        <f t="shared" ca="1" si="41"/>
        <v>U105:U106</v>
      </c>
      <c r="I150" s="38" t="str">
        <f t="shared" ca="1" si="42"/>
        <v>R105:R106</v>
      </c>
      <c r="J150" s="38" t="str">
        <f t="shared" ca="1" si="43"/>
        <v>S105:S106</v>
      </c>
      <c r="K150" s="38" t="str">
        <f t="shared" ca="1" si="44"/>
        <v>T105:T106</v>
      </c>
      <c r="L150" s="38" t="str">
        <f t="shared" ca="1" si="45"/>
        <v>M105:U106</v>
      </c>
      <c r="M150" t="str">
        <f t="shared" ca="1" si="46"/>
        <v/>
      </c>
      <c r="N150"/>
      <c r="O150" s="2">
        <v>0</v>
      </c>
      <c r="P150" s="38">
        <v>0</v>
      </c>
      <c r="Q150" s="38">
        <v>0</v>
      </c>
      <c r="R150" s="2">
        <f t="shared" si="47"/>
        <v>0</v>
      </c>
      <c r="S150" s="2">
        <f t="shared" si="48"/>
        <v>0</v>
      </c>
      <c r="T150" s="2">
        <f t="shared" si="49"/>
        <v>0</v>
      </c>
      <c r="U150" s="2">
        <f t="shared" si="50"/>
        <v>1000000</v>
      </c>
    </row>
    <row r="151" spans="1:21">
      <c r="A151" s="86">
        <f t="shared" si="35"/>
        <v>1</v>
      </c>
      <c r="B151" s="84">
        <f t="shared" si="36"/>
        <v>47</v>
      </c>
      <c r="C151" s="84" t="str">
        <f t="shared" ca="1" si="51"/>
        <v/>
      </c>
      <c r="D151" s="67" t="str">
        <f t="shared" ca="1" si="52"/>
        <v/>
      </c>
      <c r="E151" s="67" t="str">
        <f t="shared" ca="1" si="53"/>
        <v/>
      </c>
      <c r="F151" s="67" t="str">
        <f t="shared" ca="1" si="39"/>
        <v/>
      </c>
      <c r="G151" s="85" t="str">
        <f t="shared" ca="1" si="40"/>
        <v/>
      </c>
      <c r="H151" s="38" t="str">
        <f t="shared" ca="1" si="41"/>
        <v>U105:U106</v>
      </c>
      <c r="I151" s="38" t="str">
        <f t="shared" ca="1" si="42"/>
        <v>R105:R106</v>
      </c>
      <c r="J151" s="38" t="str">
        <f t="shared" ca="1" si="43"/>
        <v>S105:S106</v>
      </c>
      <c r="K151" s="38" t="str">
        <f t="shared" ca="1" si="44"/>
        <v>T105:T106</v>
      </c>
      <c r="L151" s="38" t="str">
        <f t="shared" ca="1" si="45"/>
        <v>M105:U106</v>
      </c>
      <c r="M151" t="str">
        <f t="shared" ca="1" si="46"/>
        <v/>
      </c>
      <c r="N151"/>
      <c r="O151" s="2">
        <v>0</v>
      </c>
      <c r="P151" s="38">
        <v>0</v>
      </c>
      <c r="Q151" s="38">
        <v>0</v>
      </c>
      <c r="R151" s="2">
        <f t="shared" si="47"/>
        <v>0</v>
      </c>
      <c r="S151" s="2">
        <f t="shared" si="48"/>
        <v>0</v>
      </c>
      <c r="T151" s="2">
        <f t="shared" si="49"/>
        <v>0</v>
      </c>
      <c r="U151" s="2">
        <f t="shared" si="50"/>
        <v>1000000</v>
      </c>
    </row>
    <row r="152" spans="1:21">
      <c r="A152" s="86">
        <f t="shared" si="35"/>
        <v>1</v>
      </c>
      <c r="B152" s="84">
        <f t="shared" si="36"/>
        <v>48</v>
      </c>
      <c r="C152" s="84" t="str">
        <f t="shared" ca="1" si="51"/>
        <v/>
      </c>
      <c r="D152" s="67" t="str">
        <f t="shared" ca="1" si="52"/>
        <v/>
      </c>
      <c r="E152" s="67" t="str">
        <f t="shared" ca="1" si="53"/>
        <v/>
      </c>
      <c r="F152" s="67" t="str">
        <f t="shared" ca="1" si="39"/>
        <v/>
      </c>
      <c r="G152" s="85" t="str">
        <f t="shared" ca="1" si="40"/>
        <v/>
      </c>
      <c r="H152" s="38" t="str">
        <f t="shared" ca="1" si="41"/>
        <v>U105:U106</v>
      </c>
      <c r="I152" s="38" t="str">
        <f t="shared" ca="1" si="42"/>
        <v>R105:R106</v>
      </c>
      <c r="J152" s="38" t="str">
        <f t="shared" ca="1" si="43"/>
        <v>S105:S106</v>
      </c>
      <c r="K152" s="38" t="str">
        <f t="shared" ca="1" si="44"/>
        <v>T105:T106</v>
      </c>
      <c r="L152" s="38" t="str">
        <f t="shared" ca="1" si="45"/>
        <v>M105:U106</v>
      </c>
      <c r="M152" t="str">
        <f t="shared" ca="1" si="46"/>
        <v/>
      </c>
      <c r="N152"/>
      <c r="O152" s="2">
        <v>0</v>
      </c>
      <c r="P152" s="38">
        <v>0</v>
      </c>
      <c r="Q152" s="38">
        <v>0</v>
      </c>
      <c r="R152" s="2">
        <f t="shared" si="47"/>
        <v>0</v>
      </c>
      <c r="S152" s="2">
        <f t="shared" si="48"/>
        <v>0</v>
      </c>
      <c r="T152" s="2">
        <f t="shared" si="49"/>
        <v>0</v>
      </c>
      <c r="U152" s="2">
        <f t="shared" si="50"/>
        <v>1000000</v>
      </c>
    </row>
    <row r="153" spans="1:21">
      <c r="A153" s="86">
        <f t="shared" si="35"/>
        <v>1</v>
      </c>
      <c r="B153" s="84">
        <f t="shared" si="36"/>
        <v>49</v>
      </c>
      <c r="C153" s="84" t="str">
        <f t="shared" ca="1" si="51"/>
        <v/>
      </c>
      <c r="D153" s="67" t="str">
        <f t="shared" ca="1" si="52"/>
        <v/>
      </c>
      <c r="E153" s="67" t="str">
        <f t="shared" ca="1" si="53"/>
        <v/>
      </c>
      <c r="F153" s="67" t="str">
        <f t="shared" ca="1" si="39"/>
        <v/>
      </c>
      <c r="G153" s="85" t="str">
        <f t="shared" ca="1" si="40"/>
        <v/>
      </c>
      <c r="H153" s="38" t="str">
        <f t="shared" ca="1" si="41"/>
        <v>U105:U106</v>
      </c>
      <c r="I153" s="38" t="str">
        <f t="shared" ca="1" si="42"/>
        <v>R105:R106</v>
      </c>
      <c r="J153" s="38" t="str">
        <f t="shared" ca="1" si="43"/>
        <v>S105:S106</v>
      </c>
      <c r="K153" s="38" t="str">
        <f t="shared" ca="1" si="44"/>
        <v>T105:T106</v>
      </c>
      <c r="L153" s="38" t="str">
        <f t="shared" ca="1" si="45"/>
        <v>M105:U106</v>
      </c>
      <c r="M153" t="str">
        <f t="shared" ca="1" si="46"/>
        <v/>
      </c>
      <c r="N153"/>
      <c r="O153" s="2">
        <v>0</v>
      </c>
      <c r="P153" s="38">
        <v>0</v>
      </c>
      <c r="Q153" s="38">
        <v>0</v>
      </c>
      <c r="R153" s="2">
        <f t="shared" si="47"/>
        <v>0</v>
      </c>
      <c r="S153" s="2">
        <f t="shared" si="48"/>
        <v>0</v>
      </c>
      <c r="T153" s="2">
        <f t="shared" si="49"/>
        <v>0</v>
      </c>
      <c r="U153" s="2">
        <f t="shared" si="50"/>
        <v>1000000</v>
      </c>
    </row>
    <row r="154" spans="1:21">
      <c r="A154" s="86">
        <f t="shared" si="35"/>
        <v>1</v>
      </c>
      <c r="B154" s="84">
        <f t="shared" si="36"/>
        <v>50</v>
      </c>
      <c r="C154" s="84" t="str">
        <f t="shared" ca="1" si="51"/>
        <v/>
      </c>
      <c r="D154" s="67" t="str">
        <f t="shared" ca="1" si="52"/>
        <v/>
      </c>
      <c r="E154" s="67" t="str">
        <f t="shared" ca="1" si="53"/>
        <v/>
      </c>
      <c r="F154" s="67" t="str">
        <f t="shared" ca="1" si="39"/>
        <v/>
      </c>
      <c r="G154" s="85" t="str">
        <f t="shared" ca="1" si="40"/>
        <v/>
      </c>
      <c r="H154" s="38" t="str">
        <f t="shared" ca="1" si="41"/>
        <v>U105:U106</v>
      </c>
      <c r="I154" s="38" t="str">
        <f t="shared" ca="1" si="42"/>
        <v>R105:R106</v>
      </c>
      <c r="J154" s="38" t="str">
        <f t="shared" ca="1" si="43"/>
        <v>S105:S106</v>
      </c>
      <c r="K154" s="38" t="str">
        <f t="shared" ca="1" si="44"/>
        <v>T105:T106</v>
      </c>
      <c r="L154" s="38" t="str">
        <f t="shared" ca="1" si="45"/>
        <v>M105:U106</v>
      </c>
      <c r="M154" t="str">
        <f t="shared" ca="1" si="46"/>
        <v/>
      </c>
      <c r="N154"/>
      <c r="O154" s="2">
        <v>0</v>
      </c>
      <c r="P154" s="38">
        <v>0</v>
      </c>
      <c r="Q154" s="38">
        <v>0</v>
      </c>
      <c r="R154" s="2">
        <f t="shared" si="47"/>
        <v>0</v>
      </c>
      <c r="S154" s="2">
        <f t="shared" si="48"/>
        <v>0</v>
      </c>
      <c r="T154" s="2">
        <f t="shared" si="49"/>
        <v>0</v>
      </c>
      <c r="U154" s="2">
        <f t="shared" si="50"/>
        <v>1000000</v>
      </c>
    </row>
  </sheetData>
  <dataConsolidate/>
  <mergeCells count="3">
    <mergeCell ref="D8:G8"/>
    <mergeCell ref="D9:G9"/>
    <mergeCell ref="D10:G10"/>
  </mergeCells>
  <phoneticPr fontId="0" type="noConversion"/>
  <pageMargins left="0.78740157480314965" right="0" top="1.1811023622047245" bottom="0.98425196850393704" header="0.51181102362204722" footer="0.51181102362204722"/>
  <pageSetup paperSize="9" orientation="portrait" horizontalDpi="300" verticalDpi="300" r:id="rId1"/>
  <headerFooter alignWithMargins="0">
    <oddHeader>&amp;L&amp;"Copperplate Gothic Bold,Regular"&amp;24Name of Meeting&amp;R&amp;20Date of Meeting</oddHeader>
    <oddFooter>&amp;L&amp;"Arial,Italic"&amp;8For a FREE copy of this Software contact 01749 675100&amp;R&amp;"Arial,Italic"&amp;8TrackExpress v1.0 by Ian Humphreys (Mendip AC)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Athletes</vt:lpstr>
      <vt:lpstr>Track</vt:lpstr>
      <vt:lpstr>Field (Distance)</vt:lpstr>
      <vt:lpstr>Field (Height)</vt:lpstr>
      <vt:lpstr>Athletes</vt:lpstr>
      <vt:lpstr>Athletes!Print_Area</vt:lpstr>
      <vt:lpstr>'Field (Distance)'!Print_Area</vt:lpstr>
      <vt:lpstr>'Field (Height)'!Print_Area</vt:lpstr>
      <vt:lpstr>Athletes!Print_Titles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Morgan</dc:creator>
  <cp:lastModifiedBy>Simon</cp:lastModifiedBy>
  <cp:lastPrinted>2012-07-26T20:54:01Z</cp:lastPrinted>
  <dcterms:created xsi:type="dcterms:W3CDTF">2003-05-16T19:35:04Z</dcterms:created>
  <dcterms:modified xsi:type="dcterms:W3CDTF">2014-04-12T07:44:50Z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-964082208</vt:i4>
  </property>
  <property fmtid="{D5CDD505-2E9C-101B-9397-08002B2CF9AE}" pid="3" name="_EmailSubject">
    <vt:lpwstr>Ear tis2</vt:lpwstr>
  </property>
  <property fmtid="{D5CDD505-2E9C-101B-9397-08002B2CF9AE}" pid="4" name="_AuthorEmail">
    <vt:lpwstr>tom.morgan@bluefinger.com</vt:lpwstr>
  </property>
  <property fmtid="{D5CDD505-2E9C-101B-9397-08002B2CF9AE}" pid="5" name="_AuthorEmailDisplayName">
    <vt:lpwstr>Morgan, Tom</vt:lpwstr>
  </property>
  <property fmtid="{D5CDD505-2E9C-101B-9397-08002B2CF9AE}" pid="6" name="_PreviousAdHocReviewCycleID">
    <vt:i4>1863314887</vt:i4>
  </property>
  <property fmtid="{D5CDD505-2E9C-101B-9397-08002B2CF9AE}" pid="7" name="_ReviewingToolsShownOnce">
    <vt:lpwstr/>
  </property>
</Properties>
</file>